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vaa\VŠCHT\940-O365-PKC - Dokumenty\Studenti a spolky\siga\"/>
    </mc:Choice>
  </mc:AlternateContent>
  <xr:revisionPtr revIDLastSave="1" documentId="13_ncr:1_{0E6DCA3D-2C37-AC41-9C5D-5521987F3F29}" xr6:coauthVersionLast="36" xr6:coauthVersionMax="47" xr10:uidLastSave="{DDB1252A-3270-465A-BA9F-C7498FD53DA0}"/>
  <bookViews>
    <workbookView xWindow="0" yWindow="465" windowWidth="28800" windowHeight="15945" activeTab="6" xr2:uid="{29101E26-06AF-4E16-9F1A-CBC0FC505D3A}"/>
  </bookViews>
  <sheets>
    <sheet name="CELKOVÝ ROZPOČET" sheetId="1" r:id="rId1"/>
    <sheet name="AKTIVITA1" sheetId="2" r:id="rId2"/>
    <sheet name="AKTIVITA 2" sheetId="4" r:id="rId3"/>
    <sheet name="AKTIVITA 3" sheetId="5" r:id="rId4"/>
    <sheet name="AKTIVITA 4" sheetId="6" r:id="rId5"/>
    <sheet name="AKTIVITA 5" sheetId="7" r:id="rId6"/>
    <sheet name="AKTIVITA 6" sheetId="8" r:id="rId7"/>
  </sheets>
  <definedNames>
    <definedName name="celkom">'CELKOVÝ ROZPOČET'!$H$9:$H$59</definedName>
    <definedName name="celkom_druh">'CELKOVÝ ROZPOČET'!$G$9:$G$59</definedName>
    <definedName name="celkom_plan">'CELKOVÝ ROZPOČET'!$H$9:$H$59</definedName>
    <definedName name="celkom_real">'CELKOVÝ ROZPOČET'!$I$9:$I$59</definedName>
    <definedName name="druh">'CELKOVÝ ROZPOČET'!$C$258:$C$263</definedName>
    <definedName name="p1_druh">AKTIVITA1!$F$4:$F$41</definedName>
    <definedName name="p1_kat" localSheetId="2">'AKTIVITA 2'!$C$4:$C$40</definedName>
    <definedName name="p1_kat" localSheetId="3">'AKTIVITA 3'!$C$4:$C$40</definedName>
    <definedName name="p1_kat" localSheetId="4">'AKTIVITA 4'!$C$4:$C$40</definedName>
    <definedName name="p1_kat" localSheetId="5">'AKTIVITA 5'!$C$4:$C$40</definedName>
    <definedName name="p1_kat" localSheetId="6">'AKTIVITA 6'!$C$4:$C$40</definedName>
    <definedName name="p1_kat">AKTIVITA1!$C$4:$C$41</definedName>
    <definedName name="p1_plan" localSheetId="2">'AKTIVITA 2'!$D$4:$D$40</definedName>
    <definedName name="p1_plan" localSheetId="3">'AKTIVITA 3'!$D$4:$D$40</definedName>
    <definedName name="p1_plan" localSheetId="4">'AKTIVITA 4'!$D$4:$D$40</definedName>
    <definedName name="p1_plan" localSheetId="5">'AKTIVITA 5'!$D$4:$D$40</definedName>
    <definedName name="p1_plan" localSheetId="6">'AKTIVITA 6'!$D$4:$D$40</definedName>
    <definedName name="p1_plan">AKTIVITA1!$D$4:$D$41</definedName>
    <definedName name="p1_real" localSheetId="2">'AKTIVITA 2'!$E$4:$E$40</definedName>
    <definedName name="p1_real" localSheetId="3">'AKTIVITA 3'!$E$4:$E$40</definedName>
    <definedName name="p1_real" localSheetId="4">'AKTIVITA 4'!$E$4:$E$40</definedName>
    <definedName name="p1_real" localSheetId="5">'AKTIVITA 5'!$E$4:$E$40</definedName>
    <definedName name="p1_real" localSheetId="6">'AKTIVITA 6'!$E$4:$E$40</definedName>
    <definedName name="p1_real">AKTIVITA1!$E$4:$E$41</definedName>
    <definedName name="p2_druh">'AKTIVITA 2'!$F$4:$F$40</definedName>
    <definedName name="p2_kat">'AKTIVITA 2'!$C$4:$C$40</definedName>
    <definedName name="p2_plan">'AKTIVITA 2'!$D$4:$D$40</definedName>
    <definedName name="p2_real">'AKTIVITA 2'!$E$4:$E$40</definedName>
    <definedName name="p3_druh">'AKTIVITA 3'!$F$4:$F$40</definedName>
    <definedName name="p3_kat">'AKTIVITA 3'!$C$4:$C$40</definedName>
    <definedName name="p3_plan">'AKTIVITA 3'!$D$4:$D$40</definedName>
    <definedName name="p3_real">'AKTIVITA 3'!$E$4:$E$40</definedName>
    <definedName name="p4_druh">'AKTIVITA 4'!$F$4:$F$40</definedName>
    <definedName name="p4_kat">'AKTIVITA 4'!$C$4:$C$40</definedName>
    <definedName name="p4_plan">'AKTIVITA 4'!$D$4:$D$40</definedName>
    <definedName name="p4_real">'AKTIVITA 4'!$E$4:$E$40</definedName>
    <definedName name="p5_druh">'AKTIVITA 5'!$F$4:$F$40</definedName>
    <definedName name="p5_kat">'AKTIVITA 5'!$C$4:$C$40</definedName>
    <definedName name="p5_plan">'AKTIVITA 5'!$D$4:$D$40</definedName>
    <definedName name="p5_real">'AKTIVITA 5'!$E$4:$E$40</definedName>
    <definedName name="p6_druh">'AKTIVITA 6'!$F$4:$F$40</definedName>
    <definedName name="p6_kat">'AKTIVITA 6'!$C$4:$C$40</definedName>
    <definedName name="p6_plan">'AKTIVITA 6'!$D$4:$D$40</definedName>
    <definedName name="p6_real">'AKTIVITA 6'!$E$4:$E$40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25" i="1"/>
  <c r="B24" i="1"/>
  <c r="B23" i="1"/>
  <c r="B22" i="1"/>
  <c r="B21" i="1"/>
  <c r="B20" i="1"/>
  <c r="B19" i="1"/>
  <c r="B10" i="1"/>
  <c r="B11" i="1"/>
  <c r="B57" i="1" l="1"/>
  <c r="B58" i="1"/>
  <c r="B59" i="1"/>
  <c r="B60" i="1"/>
  <c r="B61" i="1"/>
  <c r="B62" i="1"/>
  <c r="B55" i="1"/>
  <c r="B56" i="1"/>
  <c r="B46" i="1"/>
  <c r="B48" i="1"/>
  <c r="B49" i="1"/>
  <c r="B50" i="1"/>
  <c r="B51" i="1"/>
  <c r="B52" i="1"/>
  <c r="B53" i="1"/>
  <c r="B47" i="1"/>
  <c r="B37" i="1"/>
  <c r="B39" i="1"/>
  <c r="B40" i="1"/>
  <c r="B41" i="1"/>
  <c r="B42" i="1"/>
  <c r="B43" i="1"/>
  <c r="B44" i="1"/>
  <c r="B38" i="1"/>
  <c r="B30" i="1"/>
  <c r="B31" i="1"/>
  <c r="B32" i="1"/>
  <c r="B33" i="1"/>
  <c r="B34" i="1"/>
  <c r="B35" i="1"/>
  <c r="B29" i="1"/>
  <c r="B28" i="1"/>
  <c r="B26" i="1"/>
  <c r="B15" i="1"/>
  <c r="B14" i="1"/>
  <c r="B16" i="1"/>
  <c r="B17" i="1"/>
  <c r="C10" i="1"/>
  <c r="B45" i="1"/>
  <c r="B36" i="1"/>
  <c r="B27" i="1"/>
  <c r="B18" i="1"/>
  <c r="G18" i="1" s="1"/>
  <c r="B9" i="1"/>
  <c r="L18" i="1" s="1"/>
  <c r="B13" i="1"/>
  <c r="H11" i="1" l="1"/>
  <c r="B12" i="1" l="1"/>
  <c r="L23" i="1" l="1"/>
  <c r="L22" i="1"/>
  <c r="L21" i="1"/>
  <c r="G54" i="1"/>
  <c r="G45" i="1"/>
  <c r="G36" i="1"/>
  <c r="G9" i="1"/>
  <c r="I10" i="1"/>
  <c r="I11" i="1"/>
  <c r="I13" i="1"/>
  <c r="I14" i="1"/>
  <c r="I12" i="1"/>
  <c r="I56" i="1"/>
  <c r="I57" i="1"/>
  <c r="I58" i="1"/>
  <c r="I59" i="1"/>
  <c r="I55" i="1"/>
  <c r="H56" i="1"/>
  <c r="H57" i="1"/>
  <c r="H58" i="1"/>
  <c r="H59" i="1"/>
  <c r="H55" i="1"/>
  <c r="I47" i="1"/>
  <c r="I48" i="1"/>
  <c r="I49" i="1"/>
  <c r="I50" i="1"/>
  <c r="I46" i="1"/>
  <c r="H47" i="1"/>
  <c r="H48" i="1"/>
  <c r="H49" i="1"/>
  <c r="H50" i="1"/>
  <c r="H46" i="1"/>
  <c r="I38" i="1"/>
  <c r="I39" i="1"/>
  <c r="I40" i="1"/>
  <c r="I41" i="1"/>
  <c r="I37" i="1"/>
  <c r="H38" i="1"/>
  <c r="H39" i="1"/>
  <c r="H40" i="1"/>
  <c r="H41" i="1"/>
  <c r="H37" i="1"/>
  <c r="I29" i="1"/>
  <c r="I30" i="1"/>
  <c r="I31" i="1"/>
  <c r="I32" i="1"/>
  <c r="I28" i="1"/>
  <c r="H29" i="1"/>
  <c r="H30" i="1"/>
  <c r="H31" i="1"/>
  <c r="H32" i="1"/>
  <c r="H28" i="1"/>
  <c r="I20" i="1"/>
  <c r="I21" i="1"/>
  <c r="I22" i="1"/>
  <c r="I23" i="1"/>
  <c r="I19" i="1"/>
  <c r="H20" i="1"/>
  <c r="H21" i="1"/>
  <c r="H22" i="1"/>
  <c r="H23" i="1"/>
  <c r="H19" i="1"/>
  <c r="H10" i="1"/>
  <c r="H12" i="1"/>
  <c r="H13" i="1"/>
  <c r="H14" i="1"/>
  <c r="C62" i="1"/>
  <c r="D53" i="1"/>
  <c r="C53" i="1"/>
  <c r="D17" i="1"/>
  <c r="C17" i="1"/>
  <c r="E2" i="8"/>
  <c r="D2" i="8"/>
  <c r="E2" i="7"/>
  <c r="D2" i="7"/>
  <c r="E2" i="6"/>
  <c r="D2" i="6"/>
  <c r="E2" i="4"/>
  <c r="D2" i="4"/>
  <c r="E2" i="5"/>
  <c r="D2" i="5"/>
  <c r="D20" i="1"/>
  <c r="D21" i="1"/>
  <c r="D22" i="1"/>
  <c r="D23" i="1"/>
  <c r="D24" i="1"/>
  <c r="D25" i="1"/>
  <c r="D26" i="1"/>
  <c r="D19" i="1"/>
  <c r="C20" i="1"/>
  <c r="C21" i="1"/>
  <c r="C22" i="1"/>
  <c r="C23" i="1"/>
  <c r="C24" i="1"/>
  <c r="C25" i="1"/>
  <c r="C26" i="1"/>
  <c r="C19" i="1"/>
  <c r="D29" i="1"/>
  <c r="D30" i="1"/>
  <c r="D31" i="1"/>
  <c r="D32" i="1"/>
  <c r="D33" i="1"/>
  <c r="D34" i="1"/>
  <c r="D35" i="1"/>
  <c r="D28" i="1"/>
  <c r="C29" i="1"/>
  <c r="C30" i="1"/>
  <c r="C31" i="1"/>
  <c r="C32" i="1"/>
  <c r="C33" i="1"/>
  <c r="C34" i="1"/>
  <c r="C35" i="1"/>
  <c r="C28" i="1"/>
  <c r="D38" i="1"/>
  <c r="D39" i="1"/>
  <c r="D40" i="1"/>
  <c r="D41" i="1"/>
  <c r="D42" i="1"/>
  <c r="D43" i="1"/>
  <c r="D44" i="1"/>
  <c r="D37" i="1"/>
  <c r="C38" i="1"/>
  <c r="C39" i="1"/>
  <c r="C40" i="1"/>
  <c r="C41" i="1"/>
  <c r="C42" i="1"/>
  <c r="C43" i="1"/>
  <c r="C44" i="1"/>
  <c r="C37" i="1"/>
  <c r="D47" i="1"/>
  <c r="D48" i="1"/>
  <c r="D49" i="1"/>
  <c r="D50" i="1"/>
  <c r="D51" i="1"/>
  <c r="D52" i="1"/>
  <c r="D46" i="1"/>
  <c r="C47" i="1"/>
  <c r="C48" i="1"/>
  <c r="C49" i="1"/>
  <c r="C50" i="1"/>
  <c r="C51" i="1"/>
  <c r="C52" i="1"/>
  <c r="D56" i="1"/>
  <c r="D57" i="1"/>
  <c r="D58" i="1"/>
  <c r="D59" i="1"/>
  <c r="D60" i="1"/>
  <c r="D61" i="1"/>
  <c r="D62" i="1"/>
  <c r="D55" i="1"/>
  <c r="C56" i="1"/>
  <c r="C57" i="1"/>
  <c r="C58" i="1"/>
  <c r="C59" i="1"/>
  <c r="C60" i="1"/>
  <c r="C61" i="1"/>
  <c r="C55" i="1"/>
  <c r="C46" i="1"/>
  <c r="D2" i="2"/>
  <c r="E2" i="2"/>
  <c r="C11" i="1"/>
  <c r="C12" i="1"/>
  <c r="C13" i="1"/>
  <c r="C14" i="1"/>
  <c r="C15" i="1"/>
  <c r="C16" i="1"/>
  <c r="D11" i="1"/>
  <c r="D12" i="1"/>
  <c r="D13" i="1"/>
  <c r="D14" i="1"/>
  <c r="D15" i="1"/>
  <c r="D16" i="1"/>
  <c r="D10" i="1"/>
  <c r="C54" i="1" l="1"/>
  <c r="M23" i="1" s="1"/>
  <c r="I9" i="1"/>
  <c r="I54" i="1"/>
  <c r="H54" i="1"/>
  <c r="I45" i="1"/>
  <c r="H45" i="1"/>
  <c r="I36" i="1"/>
  <c r="H36" i="1"/>
  <c r="I27" i="1"/>
  <c r="H27" i="1"/>
  <c r="I18" i="1"/>
  <c r="H18" i="1"/>
  <c r="H9" i="1"/>
  <c r="C9" i="1"/>
  <c r="M18" i="1" s="1"/>
  <c r="D54" i="1"/>
  <c r="N23" i="1" s="1"/>
  <c r="C27" i="1"/>
  <c r="M20" i="1" s="1"/>
  <c r="D18" i="1"/>
  <c r="N19" i="1" s="1"/>
  <c r="D9" i="1"/>
  <c r="N18" i="1" s="1"/>
  <c r="C18" i="1"/>
  <c r="M19" i="1" s="1"/>
  <c r="D36" i="1"/>
  <c r="N21" i="1" s="1"/>
  <c r="C36" i="1"/>
  <c r="M21" i="1" s="1"/>
  <c r="D27" i="1"/>
  <c r="N20" i="1" s="1"/>
  <c r="C45" i="1"/>
  <c r="M22" i="1" s="1"/>
  <c r="D45" i="1"/>
  <c r="N22" i="1" s="1"/>
  <c r="M24" i="1" l="1"/>
  <c r="N24" i="1"/>
  <c r="L19" i="1"/>
  <c r="M9" i="1"/>
  <c r="N12" i="1"/>
  <c r="N11" i="1"/>
  <c r="G27" i="1"/>
  <c r="N10" i="1" s="1"/>
  <c r="M11" i="1"/>
  <c r="L20" i="1"/>
  <c r="N13" i="1" l="1"/>
  <c r="N9" i="1"/>
  <c r="M10" i="1"/>
  <c r="M13" i="1"/>
  <c r="M12" i="1"/>
  <c r="N14" i="1" l="1"/>
  <c r="M14" i="1"/>
</calcChain>
</file>

<file path=xl/sharedStrings.xml><?xml version="1.0" encoding="utf-8"?>
<sst xmlns="http://schemas.openxmlformats.org/spreadsheetml/2006/main" count="217" uniqueCount="55">
  <si>
    <t>NÁVOD:</t>
  </si>
  <si>
    <t>NA TOMTO LISTU NIC NEVYPLŇUJTE !</t>
  </si>
  <si>
    <t>Tento list se vyplňuje automaticky, dle dat z listů jednotlivých aktivit.</t>
  </si>
  <si>
    <t>ROZPOČET PO KATEGORIÍCH</t>
  </si>
  <si>
    <t>ROZPOČET PODLE DRUHŮ NÁKLADŮ</t>
  </si>
  <si>
    <t>SOUHRNNÝ ROZPOČET PROJEKTU</t>
  </si>
  <si>
    <t>Celkem</t>
  </si>
  <si>
    <t>Plánované výdaje</t>
  </si>
  <si>
    <t>Reálné výdaje</t>
  </si>
  <si>
    <t>Plánované celkové výdaje</t>
  </si>
  <si>
    <t>Reálné celkové výdaje</t>
  </si>
  <si>
    <t xml:space="preserve">Kategorie </t>
  </si>
  <si>
    <t>POZNÁMKA</t>
  </si>
  <si>
    <t>Druh nákladu</t>
  </si>
  <si>
    <t>DPP</t>
  </si>
  <si>
    <t>materiál</t>
  </si>
  <si>
    <t>služby</t>
  </si>
  <si>
    <t>stipendium</t>
  </si>
  <si>
    <t>cestovné</t>
  </si>
  <si>
    <t>Celkem náklady</t>
  </si>
  <si>
    <t xml:space="preserve">Celkem </t>
  </si>
  <si>
    <t>Aktivita 1</t>
  </si>
  <si>
    <t>Celkem:</t>
  </si>
  <si>
    <t>Položka</t>
  </si>
  <si>
    <t>Kategorie</t>
  </si>
  <si>
    <t>Poznámka</t>
  </si>
  <si>
    <t>kategorie</t>
  </si>
  <si>
    <t>katarzia - honorář</t>
  </si>
  <si>
    <t>umělci</t>
  </si>
  <si>
    <t>psh - honorář</t>
  </si>
  <si>
    <t>technika</t>
  </si>
  <si>
    <t>osvětlení</t>
  </si>
  <si>
    <t>výzdoba</t>
  </si>
  <si>
    <t>krepáky</t>
  </si>
  <si>
    <t>studenti</t>
  </si>
  <si>
    <t>roznos plakátů - Karel</t>
  </si>
  <si>
    <t>roznos plakátů - Linda</t>
  </si>
  <si>
    <t>zvukař</t>
  </si>
  <si>
    <t>mobiliář - půjčení</t>
  </si>
  <si>
    <t>V tabulce je šedým písmem předepsaný VZOR - přepište dle svých aktivit.</t>
  </si>
  <si>
    <t>Sloupec B - přesné označení nákladu, "co objednáváte/kupujete"</t>
  </si>
  <si>
    <t>Sloupec C - vyplňte jako poslední, v rozbalovací nabídce se objeví kategorie ze sloupce K</t>
  </si>
  <si>
    <t xml:space="preserve">Sloupec D - očekávaná cena položky </t>
  </si>
  <si>
    <t>Sloupec E - můžete vyplnit po akci na základě skutečné ceny položky (doporučujeme)</t>
  </si>
  <si>
    <t xml:space="preserve">Sloupec F - vyberte z nabídky nejvhodnější druh nákladu </t>
  </si>
  <si>
    <t>Sloupec G - využijte, pokud potřebujete něco rozvést, upřesnit</t>
  </si>
  <si>
    <t>Sloupec K - rozmyslete si kategorie nákladů, které v aktivitě figurují - souhrný název, skupina nákladů (tento krok doporučujeme, ale není povinný, rozpočet lze odevzdat i bez kategorizace)</t>
  </si>
  <si>
    <t>Při odevzdání žádosti musí být vyplněny sloupce B, D, F!</t>
  </si>
  <si>
    <t>Na listu "celkový rozpočet" se automaticky sčítají rozpočty po kategoriích, po druzích nákladů a souhrnný rozpočet.</t>
  </si>
  <si>
    <t>Aktivita 2</t>
  </si>
  <si>
    <t>Aktivita 3</t>
  </si>
  <si>
    <t>Aktivita 4</t>
  </si>
  <si>
    <t>Aktivita 5</t>
  </si>
  <si>
    <t>Aktivita 6</t>
  </si>
  <si>
    <t>Vyberte si svůj název aktivity a vpíšte ho do bunky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</si>
</sst>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164" fontId="6" fillId="5" borderId="1" xfId="0" applyNumberFormat="1" applyFont="1" applyFill="1" applyBorder="1"/>
    <xf numFmtId="0" fontId="6" fillId="5" borderId="15" xfId="0" applyFont="1" applyFill="1" applyBorder="1"/>
    <xf numFmtId="0" fontId="6" fillId="5" borderId="17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0" xfId="0" applyFont="1" applyAlignment="1">
      <alignment horizontal="left"/>
    </xf>
    <xf numFmtId="164" fontId="6" fillId="5" borderId="19" xfId="0" applyNumberFormat="1" applyFont="1" applyFill="1" applyBorder="1"/>
    <xf numFmtId="0" fontId="6" fillId="5" borderId="20" xfId="0" applyFont="1" applyFill="1" applyBorder="1"/>
    <xf numFmtId="0" fontId="6" fillId="6" borderId="15" xfId="0" applyFont="1" applyFill="1" applyBorder="1"/>
    <xf numFmtId="164" fontId="6" fillId="6" borderId="1" xfId="0" applyNumberFormat="1" applyFont="1" applyFill="1" applyBorder="1"/>
    <xf numFmtId="0" fontId="6" fillId="6" borderId="17" xfId="0" applyFont="1" applyFill="1" applyBorder="1"/>
    <xf numFmtId="164" fontId="6" fillId="6" borderId="19" xfId="0" applyNumberFormat="1" applyFont="1" applyFill="1" applyBorder="1"/>
    <xf numFmtId="0" fontId="6" fillId="6" borderId="20" xfId="0" applyFont="1" applyFill="1" applyBorder="1"/>
    <xf numFmtId="0" fontId="6" fillId="8" borderId="15" xfId="0" applyFont="1" applyFill="1" applyBorder="1"/>
    <xf numFmtId="164" fontId="6" fillId="8" borderId="1" xfId="0" applyNumberFormat="1" applyFont="1" applyFill="1" applyBorder="1"/>
    <xf numFmtId="0" fontId="6" fillId="8" borderId="17" xfId="0" applyFont="1" applyFill="1" applyBorder="1"/>
    <xf numFmtId="0" fontId="6" fillId="8" borderId="20" xfId="0" applyFont="1" applyFill="1" applyBorder="1"/>
    <xf numFmtId="0" fontId="6" fillId="10" borderId="15" xfId="0" applyFont="1" applyFill="1" applyBorder="1"/>
    <xf numFmtId="0" fontId="6" fillId="10" borderId="17" xfId="0" applyFont="1" applyFill="1" applyBorder="1"/>
    <xf numFmtId="0" fontId="6" fillId="10" borderId="20" xfId="0" applyFont="1" applyFill="1" applyBorder="1"/>
    <xf numFmtId="0" fontId="8" fillId="12" borderId="7" xfId="0" applyFont="1" applyFill="1" applyBorder="1"/>
    <xf numFmtId="0" fontId="8" fillId="12" borderId="8" xfId="0" applyFont="1" applyFill="1" applyBorder="1"/>
    <xf numFmtId="0" fontId="8" fillId="1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0" fillId="0" borderId="13" xfId="0" applyBorder="1"/>
    <xf numFmtId="164" fontId="6" fillId="6" borderId="3" xfId="0" applyNumberFormat="1" applyFont="1" applyFill="1" applyBorder="1"/>
    <xf numFmtId="164" fontId="6" fillId="6" borderId="31" xfId="0" applyNumberFormat="1" applyFont="1" applyFill="1" applyBorder="1"/>
    <xf numFmtId="164" fontId="6" fillId="6" borderId="27" xfId="0" applyNumberFormat="1" applyFont="1" applyFill="1" applyBorder="1"/>
    <xf numFmtId="164" fontId="6" fillId="8" borderId="31" xfId="0" applyNumberFormat="1" applyFont="1" applyFill="1" applyBorder="1"/>
    <xf numFmtId="164" fontId="6" fillId="8" borderId="27" xfId="0" applyNumberFormat="1" applyFont="1" applyFill="1" applyBorder="1"/>
    <xf numFmtId="0" fontId="6" fillId="0" borderId="13" xfId="0" applyFont="1" applyBorder="1"/>
    <xf numFmtId="164" fontId="6" fillId="5" borderId="3" xfId="0" applyNumberFormat="1" applyFont="1" applyFill="1" applyBorder="1"/>
    <xf numFmtId="164" fontId="6" fillId="5" borderId="31" xfId="0" applyNumberFormat="1" applyFont="1" applyFill="1" applyBorder="1"/>
    <xf numFmtId="164" fontId="6" fillId="5" borderId="27" xfId="0" applyNumberFormat="1" applyFont="1" applyFill="1" applyBorder="1"/>
    <xf numFmtId="0" fontId="6" fillId="0" borderId="16" xfId="0" applyFont="1" applyBorder="1"/>
    <xf numFmtId="164" fontId="6" fillId="0" borderId="1" xfId="0" applyNumberFormat="1" applyFont="1" applyBorder="1"/>
    <xf numFmtId="0" fontId="6" fillId="0" borderId="17" xfId="0" applyFont="1" applyBorder="1"/>
    <xf numFmtId="164" fontId="6" fillId="0" borderId="14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10" fillId="0" borderId="0" xfId="0" applyFont="1"/>
    <xf numFmtId="164" fontId="9" fillId="0" borderId="0" xfId="0" applyNumberFormat="1" applyFont="1" applyAlignment="1">
      <alignment horizontal="left" vertical="center"/>
    </xf>
    <xf numFmtId="0" fontId="6" fillId="0" borderId="15" xfId="0" applyFont="1" applyBorder="1"/>
    <xf numFmtId="0" fontId="7" fillId="2" borderId="28" xfId="0" applyFont="1" applyFill="1" applyBorder="1"/>
    <xf numFmtId="0" fontId="7" fillId="2" borderId="27" xfId="0" applyFont="1" applyFill="1" applyBorder="1"/>
    <xf numFmtId="0" fontId="7" fillId="2" borderId="29" xfId="0" applyFont="1" applyFill="1" applyBorder="1"/>
    <xf numFmtId="164" fontId="0" fillId="0" borderId="1" xfId="0" applyNumberFormat="1" applyBorder="1"/>
    <xf numFmtId="164" fontId="0" fillId="0" borderId="14" xfId="0" applyNumberFormat="1" applyBorder="1"/>
    <xf numFmtId="0" fontId="6" fillId="2" borderId="7" xfId="0" applyFont="1" applyFill="1" applyBorder="1"/>
    <xf numFmtId="164" fontId="0" fillId="2" borderId="8" xfId="0" applyNumberFormat="1" applyFill="1" applyBorder="1"/>
    <xf numFmtId="0" fontId="0" fillId="2" borderId="9" xfId="0" applyFill="1" applyBorder="1"/>
    <xf numFmtId="0" fontId="1" fillId="14" borderId="28" xfId="0" applyFont="1" applyFill="1" applyBorder="1"/>
    <xf numFmtId="164" fontId="1" fillId="14" borderId="27" xfId="0" applyNumberFormat="1" applyFont="1" applyFill="1" applyBorder="1"/>
    <xf numFmtId="0" fontId="1" fillId="14" borderId="29" xfId="0" applyFont="1" applyFill="1" applyBorder="1"/>
    <xf numFmtId="0" fontId="1" fillId="15" borderId="28" xfId="0" applyFont="1" applyFill="1" applyBorder="1"/>
    <xf numFmtId="164" fontId="1" fillId="15" borderId="27" xfId="0" applyNumberFormat="1" applyFont="1" applyFill="1" applyBorder="1"/>
    <xf numFmtId="0" fontId="1" fillId="15" borderId="29" xfId="0" applyFont="1" applyFill="1" applyBorder="1"/>
    <xf numFmtId="164" fontId="6" fillId="8" borderId="3" xfId="0" applyNumberFormat="1" applyFont="1" applyFill="1" applyBorder="1"/>
    <xf numFmtId="164" fontId="6" fillId="19" borderId="1" xfId="0" applyNumberFormat="1" applyFont="1" applyFill="1" applyBorder="1"/>
    <xf numFmtId="0" fontId="6" fillId="19" borderId="17" xfId="0" applyFont="1" applyFill="1" applyBorder="1"/>
    <xf numFmtId="164" fontId="6" fillId="19" borderId="31" xfId="0" applyNumberFormat="1" applyFont="1" applyFill="1" applyBorder="1"/>
    <xf numFmtId="0" fontId="6" fillId="19" borderId="20" xfId="0" applyFont="1" applyFill="1" applyBorder="1"/>
    <xf numFmtId="164" fontId="6" fillId="21" borderId="1" xfId="0" applyNumberFormat="1" applyFont="1" applyFill="1" applyBorder="1"/>
    <xf numFmtId="164" fontId="6" fillId="21" borderId="31" xfId="0" applyNumberFormat="1" applyFont="1" applyFill="1" applyBorder="1"/>
    <xf numFmtId="0" fontId="6" fillId="21" borderId="17" xfId="0" applyFont="1" applyFill="1" applyBorder="1"/>
    <xf numFmtId="164" fontId="6" fillId="21" borderId="19" xfId="0" applyNumberFormat="1" applyFont="1" applyFill="1" applyBorder="1"/>
    <xf numFmtId="0" fontId="1" fillId="16" borderId="28" xfId="0" applyFont="1" applyFill="1" applyBorder="1"/>
    <xf numFmtId="164" fontId="1" fillId="16" borderId="27" xfId="0" applyNumberFormat="1" applyFont="1" applyFill="1" applyBorder="1"/>
    <xf numFmtId="0" fontId="1" fillId="18" borderId="28" xfId="0" applyFont="1" applyFill="1" applyBorder="1"/>
    <xf numFmtId="164" fontId="1" fillId="18" borderId="27" xfId="0" applyNumberFormat="1" applyFont="1" applyFill="1" applyBorder="1"/>
    <xf numFmtId="0" fontId="0" fillId="10" borderId="13" xfId="0" applyFill="1" applyBorder="1"/>
    <xf numFmtId="164" fontId="0" fillId="10" borderId="1" xfId="0" applyNumberFormat="1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7" xfId="0" applyFill="1" applyBorder="1"/>
    <xf numFmtId="164" fontId="0" fillId="10" borderId="8" xfId="0" applyNumberFormat="1" applyFill="1" applyBorder="1"/>
    <xf numFmtId="0" fontId="0" fillId="10" borderId="9" xfId="0" applyFill="1" applyBorder="1"/>
    <xf numFmtId="164" fontId="0" fillId="0" borderId="0" xfId="0" applyNumberFormat="1"/>
    <xf numFmtId="0" fontId="0" fillId="8" borderId="13" xfId="0" applyFill="1" applyBorder="1"/>
    <xf numFmtId="164" fontId="0" fillId="8" borderId="19" xfId="0" applyNumberFormat="1" applyFill="1" applyBorder="1"/>
    <xf numFmtId="164" fontId="0" fillId="8" borderId="1" xfId="0" applyNumberFormat="1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7" xfId="0" applyFill="1" applyBorder="1"/>
    <xf numFmtId="164" fontId="0" fillId="8" borderId="8" xfId="0" applyNumberFormat="1" applyFill="1" applyBorder="1"/>
    <xf numFmtId="0" fontId="0" fillId="8" borderId="9" xfId="0" applyFill="1" applyBorder="1"/>
    <xf numFmtId="0" fontId="0" fillId="6" borderId="13" xfId="0" applyFill="1" applyBorder="1"/>
    <xf numFmtId="164" fontId="0" fillId="6" borderId="1" xfId="0" applyNumberFormat="1" applyFill="1" applyBorder="1"/>
    <xf numFmtId="0" fontId="0" fillId="6" borderId="16" xfId="0" applyFill="1" applyBorder="1"/>
    <xf numFmtId="0" fontId="0" fillId="6" borderId="17" xfId="0" applyFill="1" applyBorder="1"/>
    <xf numFmtId="0" fontId="0" fillId="5" borderId="13" xfId="0" applyFill="1" applyBorder="1"/>
    <xf numFmtId="164" fontId="0" fillId="5" borderId="1" xfId="0" applyNumberForma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7" xfId="0" applyFill="1" applyBorder="1"/>
    <xf numFmtId="164" fontId="0" fillId="5" borderId="8" xfId="0" applyNumberFormat="1" applyFill="1" applyBorder="1"/>
    <xf numFmtId="0" fontId="0" fillId="5" borderId="9" xfId="0" applyFill="1" applyBorder="1"/>
    <xf numFmtId="0" fontId="0" fillId="3" borderId="13" xfId="0" applyFill="1" applyBorder="1"/>
    <xf numFmtId="164" fontId="0" fillId="3" borderId="1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3" borderId="9" xfId="0" applyFill="1" applyBorder="1"/>
    <xf numFmtId="0" fontId="0" fillId="2" borderId="13" xfId="0" applyFill="1" applyBorder="1"/>
    <xf numFmtId="164" fontId="0" fillId="2" borderId="1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7" xfId="0" applyFill="1" applyBorder="1"/>
    <xf numFmtId="4" fontId="0" fillId="0" borderId="0" xfId="0" applyNumberFormat="1"/>
    <xf numFmtId="0" fontId="11" fillId="16" borderId="25" xfId="0" applyFont="1" applyFill="1" applyBorder="1" applyAlignment="1">
      <alignment horizontal="right"/>
    </xf>
    <xf numFmtId="0" fontId="11" fillId="16" borderId="2" xfId="0" applyFont="1" applyFill="1" applyBorder="1"/>
    <xf numFmtId="0" fontId="11" fillId="16" borderId="26" xfId="0" applyFont="1" applyFill="1" applyBorder="1"/>
    <xf numFmtId="0" fontId="11" fillId="16" borderId="25" xfId="0" applyFont="1" applyFill="1" applyBorder="1"/>
    <xf numFmtId="0" fontId="11" fillId="6" borderId="21" xfId="0" applyFont="1" applyFill="1" applyBorder="1"/>
    <xf numFmtId="0" fontId="11" fillId="6" borderId="22" xfId="0" applyFont="1" applyFill="1" applyBorder="1"/>
    <xf numFmtId="0" fontId="11" fillId="6" borderId="23" xfId="0" applyFont="1" applyFill="1" applyBorder="1"/>
    <xf numFmtId="0" fontId="11" fillId="9" borderId="25" xfId="0" applyFont="1" applyFill="1" applyBorder="1" applyAlignment="1">
      <alignment horizontal="right"/>
    </xf>
    <xf numFmtId="0" fontId="11" fillId="9" borderId="2" xfId="0" applyFont="1" applyFill="1" applyBorder="1"/>
    <xf numFmtId="0" fontId="11" fillId="9" borderId="26" xfId="0" applyFont="1" applyFill="1" applyBorder="1"/>
    <xf numFmtId="0" fontId="11" fillId="9" borderId="25" xfId="0" applyFont="1" applyFill="1" applyBorder="1"/>
    <xf numFmtId="0" fontId="11" fillId="14" borderId="21" xfId="0" applyFont="1" applyFill="1" applyBorder="1"/>
    <xf numFmtId="0" fontId="11" fillId="14" borderId="22" xfId="0" applyFont="1" applyFill="1" applyBorder="1"/>
    <xf numFmtId="0" fontId="11" fillId="14" borderId="23" xfId="0" applyFont="1" applyFill="1" applyBorder="1"/>
    <xf numFmtId="0" fontId="11" fillId="7" borderId="25" xfId="0" applyFont="1" applyFill="1" applyBorder="1" applyAlignment="1">
      <alignment horizontal="right"/>
    </xf>
    <xf numFmtId="0" fontId="11" fillId="7" borderId="2" xfId="0" applyFont="1" applyFill="1" applyBorder="1"/>
    <xf numFmtId="0" fontId="11" fillId="7" borderId="26" xfId="0" applyFont="1" applyFill="1" applyBorder="1"/>
    <xf numFmtId="0" fontId="11" fillId="7" borderId="25" xfId="0" applyFont="1" applyFill="1" applyBorder="1"/>
    <xf numFmtId="0" fontId="11" fillId="15" borderId="21" xfId="0" applyFont="1" applyFill="1" applyBorder="1"/>
    <xf numFmtId="0" fontId="11" fillId="15" borderId="22" xfId="0" applyFont="1" applyFill="1" applyBorder="1"/>
    <xf numFmtId="0" fontId="11" fillId="15" borderId="23" xfId="0" applyFont="1" applyFill="1" applyBorder="1"/>
    <xf numFmtId="0" fontId="11" fillId="4" borderId="25" xfId="0" applyFont="1" applyFill="1" applyBorder="1" applyAlignment="1">
      <alignment horizontal="right"/>
    </xf>
    <xf numFmtId="0" fontId="11" fillId="4" borderId="2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11" fillId="17" borderId="21" xfId="0" applyFont="1" applyFill="1" applyBorder="1"/>
    <xf numFmtId="0" fontId="11" fillId="17" borderId="22" xfId="0" applyFont="1" applyFill="1" applyBorder="1"/>
    <xf numFmtId="0" fontId="11" fillId="17" borderId="23" xfId="0" applyFont="1" applyFill="1" applyBorder="1"/>
    <xf numFmtId="0" fontId="11" fillId="23" borderId="21" xfId="0" applyFont="1" applyFill="1" applyBorder="1"/>
    <xf numFmtId="0" fontId="11" fillId="23" borderId="22" xfId="0" applyFont="1" applyFill="1" applyBorder="1"/>
    <xf numFmtId="0" fontId="11" fillId="23" borderId="23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0" fontId="11" fillId="2" borderId="23" xfId="0" applyFont="1" applyFill="1" applyBorder="1"/>
    <xf numFmtId="0" fontId="0" fillId="0" borderId="0" xfId="0" applyAlignment="1">
      <alignment vertical="top"/>
    </xf>
    <xf numFmtId="0" fontId="11" fillId="24" borderId="25" xfId="0" applyFont="1" applyFill="1" applyBorder="1" applyAlignment="1">
      <alignment horizontal="right"/>
    </xf>
    <xf numFmtId="0" fontId="11" fillId="24" borderId="2" xfId="0" applyFont="1" applyFill="1" applyBorder="1"/>
    <xf numFmtId="0" fontId="11" fillId="24" borderId="26" xfId="0" applyFont="1" applyFill="1" applyBorder="1"/>
    <xf numFmtId="0" fontId="11" fillId="24" borderId="25" xfId="0" applyFont="1" applyFill="1" applyBorder="1"/>
    <xf numFmtId="0" fontId="11" fillId="18" borderId="25" xfId="0" applyFont="1" applyFill="1" applyBorder="1" applyAlignment="1">
      <alignment horizontal="right"/>
    </xf>
    <xf numFmtId="0" fontId="11" fillId="18" borderId="2" xfId="0" applyFont="1" applyFill="1" applyBorder="1"/>
    <xf numFmtId="0" fontId="11" fillId="18" borderId="26" xfId="0" applyFont="1" applyFill="1" applyBorder="1"/>
    <xf numFmtId="0" fontId="11" fillId="18" borderId="25" xfId="0" applyFont="1" applyFill="1" applyBorder="1"/>
    <xf numFmtId="0" fontId="0" fillId="0" borderId="0" xfId="0" applyAlignment="1">
      <alignment vertical="top" wrapText="1"/>
    </xf>
    <xf numFmtId="0" fontId="1" fillId="13" borderId="32" xfId="0" applyFont="1" applyFill="1" applyBorder="1" applyAlignment="1">
      <alignment vertical="top"/>
    </xf>
    <xf numFmtId="0" fontId="0" fillId="13" borderId="33" xfId="0" applyFill="1" applyBorder="1" applyAlignment="1">
      <alignment vertical="top"/>
    </xf>
    <xf numFmtId="0" fontId="0" fillId="13" borderId="34" xfId="0" applyFill="1" applyBorder="1"/>
    <xf numFmtId="0" fontId="0" fillId="13" borderId="35" xfId="0" applyFill="1" applyBorder="1" applyAlignment="1">
      <alignment vertical="top"/>
    </xf>
    <xf numFmtId="0" fontId="0" fillId="13" borderId="36" xfId="0" applyFill="1" applyBorder="1"/>
    <xf numFmtId="0" fontId="0" fillId="13" borderId="33" xfId="0" applyFill="1" applyBorder="1"/>
    <xf numFmtId="0" fontId="0" fillId="0" borderId="0" xfId="0" applyAlignment="1">
      <alignment horizontal="center"/>
    </xf>
    <xf numFmtId="0" fontId="10" fillId="0" borderId="0" xfId="0" applyFont="1" applyAlignment="1">
      <alignment vertical="top" wrapText="1"/>
    </xf>
    <xf numFmtId="0" fontId="0" fillId="13" borderId="0" xfId="0" applyFill="1" applyAlignment="1">
      <alignment vertical="top"/>
    </xf>
    <xf numFmtId="0" fontId="0" fillId="13" borderId="0" xfId="0" applyFill="1"/>
    <xf numFmtId="0" fontId="1" fillId="0" borderId="0" xfId="0" applyFont="1" applyAlignment="1">
      <alignment vertical="top"/>
    </xf>
    <xf numFmtId="0" fontId="0" fillId="13" borderId="34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1" fillId="16" borderId="29" xfId="0" applyFont="1" applyFill="1" applyBorder="1"/>
    <xf numFmtId="0" fontId="0" fillId="6" borderId="15" xfId="0" applyFill="1" applyBorder="1"/>
    <xf numFmtId="164" fontId="1" fillId="15" borderId="11" xfId="0" applyNumberFormat="1" applyFont="1" applyFill="1" applyBorder="1"/>
    <xf numFmtId="0" fontId="1" fillId="15" borderId="12" xfId="0" applyFont="1" applyFill="1" applyBorder="1"/>
    <xf numFmtId="0" fontId="1" fillId="16" borderId="10" xfId="0" applyFont="1" applyFill="1" applyBorder="1"/>
    <xf numFmtId="164" fontId="1" fillId="16" borderId="11" xfId="0" applyNumberFormat="1" applyFont="1" applyFill="1" applyBorder="1"/>
    <xf numFmtId="0" fontId="2" fillId="16" borderId="12" xfId="0" applyFont="1" applyFill="1" applyBorder="1"/>
    <xf numFmtId="0" fontId="13" fillId="17" borderId="28" xfId="0" applyFont="1" applyFill="1" applyBorder="1"/>
    <xf numFmtId="164" fontId="13" fillId="17" borderId="27" xfId="0" applyNumberFormat="1" applyFont="1" applyFill="1" applyBorder="1"/>
    <xf numFmtId="0" fontId="13" fillId="17" borderId="29" xfId="0" applyFont="1" applyFill="1" applyBorder="1"/>
    <xf numFmtId="0" fontId="13" fillId="17" borderId="10" xfId="0" applyFont="1" applyFill="1" applyBorder="1"/>
    <xf numFmtId="164" fontId="13" fillId="17" borderId="11" xfId="0" applyNumberFormat="1" applyFont="1" applyFill="1" applyBorder="1"/>
    <xf numFmtId="0" fontId="13" fillId="17" borderId="12" xfId="0" applyFont="1" applyFill="1" applyBorder="1"/>
    <xf numFmtId="0" fontId="0" fillId="6" borderId="42" xfId="0" applyFill="1" applyBorder="1"/>
    <xf numFmtId="0" fontId="13" fillId="14" borderId="28" xfId="0" applyFont="1" applyFill="1" applyBorder="1"/>
    <xf numFmtId="164" fontId="13" fillId="14" borderId="27" xfId="0" applyNumberFormat="1" applyFont="1" applyFill="1" applyBorder="1"/>
    <xf numFmtId="0" fontId="13" fillId="14" borderId="29" xfId="0" applyFont="1" applyFill="1" applyBorder="1"/>
    <xf numFmtId="0" fontId="0" fillId="5" borderId="42" xfId="0" applyFill="1" applyBorder="1"/>
    <xf numFmtId="0" fontId="1" fillId="22" borderId="10" xfId="0" applyFont="1" applyFill="1" applyBorder="1"/>
    <xf numFmtId="164" fontId="1" fillId="22" borderId="11" xfId="0" applyNumberFormat="1" applyFont="1" applyFill="1" applyBorder="1"/>
    <xf numFmtId="0" fontId="0" fillId="22" borderId="12" xfId="0" applyFill="1" applyBorder="1"/>
    <xf numFmtId="164" fontId="6" fillId="6" borderId="14" xfId="0" applyNumberFormat="1" applyFont="1" applyFill="1" applyBorder="1"/>
    <xf numFmtId="164" fontId="6" fillId="5" borderId="14" xfId="0" applyNumberFormat="1" applyFont="1" applyFill="1" applyBorder="1"/>
    <xf numFmtId="0" fontId="0" fillId="19" borderId="42" xfId="0" applyFill="1" applyBorder="1"/>
    <xf numFmtId="0" fontId="0" fillId="25" borderId="42" xfId="0" applyFill="1" applyBorder="1"/>
    <xf numFmtId="164" fontId="0" fillId="10" borderId="14" xfId="0" applyNumberFormat="1" applyFill="1" applyBorder="1"/>
    <xf numFmtId="0" fontId="0" fillId="6" borderId="18" xfId="0" applyFill="1" applyBorder="1"/>
    <xf numFmtId="164" fontId="0" fillId="6" borderId="19" xfId="0" applyNumberFormat="1" applyFill="1" applyBorder="1"/>
    <xf numFmtId="0" fontId="0" fillId="6" borderId="20" xfId="0" applyFill="1" applyBorder="1"/>
    <xf numFmtId="0" fontId="0" fillId="18" borderId="29" xfId="0" applyFill="1" applyBorder="1"/>
    <xf numFmtId="164" fontId="0" fillId="8" borderId="27" xfId="0" applyNumberFormat="1" applyFill="1" applyBorder="1"/>
    <xf numFmtId="164" fontId="0" fillId="8" borderId="14" xfId="0" applyNumberFormat="1" applyFill="1" applyBorder="1"/>
    <xf numFmtId="164" fontId="0" fillId="6" borderId="14" xfId="0" applyNumberFormat="1" applyFill="1" applyBorder="1"/>
    <xf numFmtId="164" fontId="0" fillId="5" borderId="14" xfId="0" applyNumberFormat="1" applyFill="1" applyBorder="1"/>
    <xf numFmtId="164" fontId="0" fillId="3" borderId="14" xfId="0" applyNumberFormat="1" applyFill="1" applyBorder="1"/>
    <xf numFmtId="0" fontId="0" fillId="6" borderId="21" xfId="0" applyFill="1" applyBorder="1"/>
    <xf numFmtId="164" fontId="0" fillId="6" borderId="22" xfId="0" applyNumberFormat="1" applyFill="1" applyBorder="1"/>
    <xf numFmtId="0" fontId="0" fillId="6" borderId="23" xfId="0" applyFill="1" applyBorder="1"/>
    <xf numFmtId="164" fontId="0" fillId="2" borderId="14" xfId="0" applyNumberFormat="1" applyFill="1" applyBorder="1"/>
    <xf numFmtId="164" fontId="6" fillId="8" borderId="45" xfId="0" applyNumberFormat="1" applyFont="1" applyFill="1" applyBorder="1"/>
    <xf numFmtId="164" fontId="6" fillId="8" borderId="46" xfId="0" applyNumberFormat="1" applyFont="1" applyFill="1" applyBorder="1"/>
    <xf numFmtId="164" fontId="6" fillId="8" borderId="44" xfId="0" applyNumberFormat="1" applyFont="1" applyFill="1" applyBorder="1"/>
    <xf numFmtId="164" fontId="6" fillId="8" borderId="47" xfId="0" applyNumberFormat="1" applyFont="1" applyFill="1" applyBorder="1"/>
    <xf numFmtId="164" fontId="6" fillId="8" borderId="48" xfId="0" applyNumberFormat="1" applyFont="1" applyFill="1" applyBorder="1"/>
    <xf numFmtId="0" fontId="0" fillId="25" borderId="21" xfId="0" applyFill="1" applyBorder="1"/>
    <xf numFmtId="164" fontId="6" fillId="21" borderId="22" xfId="0" applyNumberFormat="1" applyFont="1" applyFill="1" applyBorder="1"/>
    <xf numFmtId="164" fontId="6" fillId="21" borderId="8" xfId="0" applyNumberFormat="1" applyFont="1" applyFill="1" applyBorder="1"/>
    <xf numFmtId="164" fontId="0" fillId="21" borderId="31" xfId="0" applyNumberFormat="1" applyFill="1" applyBorder="1"/>
    <xf numFmtId="164" fontId="0" fillId="21" borderId="3" xfId="0" applyNumberFormat="1" applyFill="1" applyBorder="1"/>
    <xf numFmtId="0" fontId="0" fillId="21" borderId="49" xfId="0" applyFill="1" applyBorder="1"/>
    <xf numFmtId="164" fontId="6" fillId="19" borderId="3" xfId="0" applyNumberFormat="1" applyFont="1" applyFill="1" applyBorder="1"/>
    <xf numFmtId="0" fontId="6" fillId="19" borderId="49" xfId="0" applyFont="1" applyFill="1" applyBorder="1"/>
    <xf numFmtId="0" fontId="1" fillId="20" borderId="10" xfId="0" applyFont="1" applyFill="1" applyBorder="1"/>
    <xf numFmtId="164" fontId="1" fillId="20" borderId="11" xfId="0" applyNumberFormat="1" applyFont="1" applyFill="1" applyBorder="1"/>
    <xf numFmtId="0" fontId="1" fillId="20" borderId="12" xfId="0" applyFont="1" applyFill="1" applyBorder="1"/>
    <xf numFmtId="0" fontId="1" fillId="18" borderId="10" xfId="0" applyFont="1" applyFill="1" applyBorder="1"/>
    <xf numFmtId="164" fontId="1" fillId="18" borderId="11" xfId="0" applyNumberFormat="1" applyFont="1" applyFill="1" applyBorder="1"/>
    <xf numFmtId="0" fontId="2" fillId="18" borderId="12" xfId="0" applyFont="1" applyFill="1" applyBorder="1"/>
    <xf numFmtId="0" fontId="0" fillId="0" borderId="0" xfId="0" applyBorder="1"/>
    <xf numFmtId="0" fontId="1" fillId="24" borderId="39" xfId="0" applyFont="1" applyFill="1" applyBorder="1"/>
    <xf numFmtId="0" fontId="1" fillId="18" borderId="39" xfId="0" applyFont="1" applyFill="1" applyBorder="1"/>
    <xf numFmtId="0" fontId="1" fillId="4" borderId="39" xfId="0" applyFont="1" applyFill="1" applyBorder="1"/>
    <xf numFmtId="0" fontId="1" fillId="16" borderId="39" xfId="0" applyFont="1" applyFill="1" applyBorder="1"/>
    <xf numFmtId="0" fontId="1" fillId="7" borderId="39" xfId="0" applyFont="1" applyFill="1" applyBorder="1"/>
    <xf numFmtId="0" fontId="1" fillId="9" borderId="39" xfId="0" applyFont="1" applyFill="1" applyBorder="1"/>
    <xf numFmtId="0" fontId="6" fillId="21" borderId="9" xfId="0" applyFont="1" applyFill="1" applyBorder="1"/>
    <xf numFmtId="0" fontId="0" fillId="0" borderId="13" xfId="0" applyBorder="1" applyProtection="1">
      <protection locked="0"/>
    </xf>
    <xf numFmtId="0" fontId="0" fillId="0" borderId="3" xfId="0" applyBorder="1" applyProtection="1">
      <protection locked="0"/>
    </xf>
    <xf numFmtId="44" fontId="0" fillId="0" borderId="14" xfId="1" applyFont="1" applyBorder="1" applyProtection="1">
      <protection locked="0"/>
    </xf>
    <xf numFmtId="44" fontId="0" fillId="25" borderId="14" xfId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5" borderId="1" xfId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2" xfId="0" applyBorder="1" applyProtection="1">
      <protection locked="0"/>
    </xf>
    <xf numFmtId="44" fontId="0" fillId="0" borderId="8" xfId="1" applyFont="1" applyBorder="1" applyProtection="1">
      <protection locked="0"/>
    </xf>
    <xf numFmtId="44" fontId="0" fillId="25" borderId="8" xfId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2" borderId="40" xfId="0" applyFont="1" applyFill="1" applyBorder="1" applyProtection="1">
      <protection locked="0"/>
    </xf>
    <xf numFmtId="0" fontId="6" fillId="2" borderId="41" xfId="0" applyFont="1" applyFill="1" applyBorder="1" applyProtection="1">
      <protection locked="0"/>
    </xf>
    <xf numFmtId="0" fontId="6" fillId="19" borderId="40" xfId="0" applyFont="1" applyFill="1" applyBorder="1" applyProtection="1">
      <protection locked="0"/>
    </xf>
    <xf numFmtId="0" fontId="6" fillId="19" borderId="41" xfId="0" applyFont="1" applyFill="1" applyBorder="1" applyProtection="1">
      <protection locked="0"/>
    </xf>
    <xf numFmtId="0" fontId="6" fillId="5" borderId="40" xfId="0" applyFont="1" applyFill="1" applyBorder="1" applyProtection="1">
      <protection locked="0"/>
    </xf>
    <xf numFmtId="0" fontId="6" fillId="5" borderId="41" xfId="0" applyFont="1" applyFill="1" applyBorder="1" applyProtection="1">
      <protection locked="0"/>
    </xf>
    <xf numFmtId="0" fontId="6" fillId="6" borderId="40" xfId="0" applyFont="1" applyFill="1" applyBorder="1" applyProtection="1">
      <protection locked="0"/>
    </xf>
    <xf numFmtId="0" fontId="6" fillId="6" borderId="41" xfId="0" applyFont="1" applyFill="1" applyBorder="1" applyProtection="1">
      <protection locked="0"/>
    </xf>
    <xf numFmtId="0" fontId="6" fillId="8" borderId="40" xfId="0" applyFont="1" applyFill="1" applyBorder="1" applyProtection="1">
      <protection locked="0"/>
    </xf>
    <xf numFmtId="0" fontId="6" fillId="8" borderId="41" xfId="0" applyFont="1" applyFill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44" fontId="12" fillId="0" borderId="14" xfId="1" applyFont="1" applyBorder="1" applyProtection="1">
      <protection locked="0"/>
    </xf>
    <xf numFmtId="44" fontId="12" fillId="21" borderId="14" xfId="1" applyFont="1" applyFill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44" fontId="12" fillId="0" borderId="1" xfId="1" applyFont="1" applyBorder="1" applyProtection="1">
      <protection locked="0"/>
    </xf>
    <xf numFmtId="44" fontId="12" fillId="21" borderId="1" xfId="1" applyFont="1" applyFill="1" applyBorder="1" applyProtection="1">
      <protection locked="0"/>
    </xf>
    <xf numFmtId="44" fontId="0" fillId="21" borderId="1" xfId="1" applyFont="1" applyFill="1" applyBorder="1" applyProtection="1">
      <protection locked="0"/>
    </xf>
    <xf numFmtId="44" fontId="0" fillId="21" borderId="8" xfId="1" applyFont="1" applyFill="1" applyBorder="1" applyProtection="1">
      <protection locked="0"/>
    </xf>
    <xf numFmtId="0" fontId="6" fillId="10" borderId="40" xfId="0" applyFont="1" applyFill="1" applyBorder="1" applyProtection="1">
      <protection locked="0"/>
    </xf>
    <xf numFmtId="0" fontId="6" fillId="10" borderId="41" xfId="0" applyFont="1" applyFill="1" applyBorder="1" applyProtection="1">
      <protection locked="0"/>
    </xf>
    <xf numFmtId="0" fontId="11" fillId="24" borderId="24" xfId="0" applyFont="1" applyFill="1" applyBorder="1" applyProtection="1">
      <protection locked="0"/>
    </xf>
    <xf numFmtId="0" fontId="11" fillId="9" borderId="24" xfId="0" applyFont="1" applyFill="1" applyBorder="1" applyProtection="1">
      <protection locked="0"/>
    </xf>
    <xf numFmtId="0" fontId="11" fillId="7" borderId="24" xfId="0" applyFont="1" applyFill="1" applyBorder="1" applyProtection="1">
      <protection locked="0"/>
    </xf>
    <xf numFmtId="0" fontId="11" fillId="16" borderId="24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18" borderId="24" xfId="0" applyFont="1" applyFill="1" applyBorder="1" applyProtection="1">
      <protection locked="0"/>
    </xf>
    <xf numFmtId="0" fontId="0" fillId="10" borderId="13" xfId="0" applyFont="1" applyFill="1" applyBorder="1"/>
    <xf numFmtId="164" fontId="0" fillId="10" borderId="43" xfId="0" applyNumberFormat="1" applyFont="1" applyFill="1" applyBorder="1"/>
    <xf numFmtId="164" fontId="0" fillId="10" borderId="14" xfId="0" applyNumberFormat="1" applyFont="1" applyFill="1" applyBorder="1"/>
    <xf numFmtId="0" fontId="0" fillId="10" borderId="16" xfId="0" applyFont="1" applyFill="1" applyBorder="1"/>
    <xf numFmtId="164" fontId="0" fillId="10" borderId="44" xfId="0" applyNumberFormat="1" applyFont="1" applyFill="1" applyBorder="1"/>
    <xf numFmtId="164" fontId="0" fillId="10" borderId="1" xfId="0" applyNumberFormat="1" applyFont="1" applyFill="1" applyBorder="1"/>
    <xf numFmtId="0" fontId="0" fillId="0" borderId="0" xfId="0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0" fillId="13" borderId="37" xfId="0" applyFill="1" applyBorder="1" applyAlignment="1">
      <alignment horizontal="left" vertical="top" wrapText="1"/>
    </xf>
    <xf numFmtId="0" fontId="0" fillId="13" borderId="30" xfId="0" applyFill="1" applyBorder="1" applyAlignment="1">
      <alignment horizontal="left" vertical="top" wrapText="1"/>
    </xf>
    <xf numFmtId="0" fontId="0" fillId="13" borderId="38" xfId="0" applyFill="1" applyBorder="1" applyAlignment="1">
      <alignment horizontal="left" vertical="top" wrapText="1"/>
    </xf>
    <xf numFmtId="0" fontId="0" fillId="13" borderId="35" xfId="0" applyFill="1" applyBorder="1" applyAlignment="1">
      <alignment horizontal="left" vertical="top" wrapText="1"/>
    </xf>
    <xf numFmtId="0" fontId="0" fillId="13" borderId="0" xfId="0" applyFill="1" applyBorder="1" applyAlignment="1">
      <alignment horizontal="left" vertical="top" wrapText="1"/>
    </xf>
    <xf numFmtId="0" fontId="0" fillId="13" borderId="36" xfId="0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00"/>
      <color rgb="FFDEC8EE"/>
      <color rgb="FFC199DF"/>
      <color rgb="FFF98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7310-B8F2-4485-B051-3EECC5DF8E81}">
  <dimension ref="B1:O263"/>
  <sheetViews>
    <sheetView zoomScaleNormal="107" workbookViewId="0">
      <pane ySplit="8" topLeftCell="A9" activePane="bottomLeft" state="frozen"/>
      <selection pane="bottomLeft" activeCell="C23" sqref="C23"/>
    </sheetView>
  </sheetViews>
  <sheetFormatPr defaultColWidth="8.85546875" defaultRowHeight="15" x14ac:dyDescent="0.25"/>
  <cols>
    <col min="1" max="1" width="1.42578125" customWidth="1"/>
    <col min="2" max="2" width="34.28515625" customWidth="1"/>
    <col min="3" max="4" width="22.7109375" customWidth="1"/>
    <col min="5" max="5" width="20.7109375" customWidth="1"/>
    <col min="6" max="6" width="7" customWidth="1"/>
    <col min="7" max="7" width="16.42578125" bestFit="1" customWidth="1"/>
    <col min="8" max="8" width="21.28515625" bestFit="1" customWidth="1"/>
    <col min="9" max="9" width="17.28515625" bestFit="1" customWidth="1"/>
    <col min="10" max="10" width="15.140625" bestFit="1" customWidth="1"/>
    <col min="11" max="11" width="6.7109375" customWidth="1"/>
    <col min="12" max="12" width="34.140625" customWidth="1"/>
    <col min="13" max="13" width="28.7109375" bestFit="1" customWidth="1"/>
    <col min="14" max="14" width="25" bestFit="1" customWidth="1"/>
    <col min="15" max="15" width="20.7109375" customWidth="1"/>
  </cols>
  <sheetData>
    <row r="1" spans="2:15" ht="5.25" customHeight="1" thickBot="1" x14ac:dyDescent="0.3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2:15" ht="13.5" customHeight="1" x14ac:dyDescent="0.25">
      <c r="B2" s="166" t="s">
        <v>0</v>
      </c>
      <c r="C2" s="167"/>
      <c r="D2" s="177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3.5" customHeight="1" x14ac:dyDescent="0.25">
      <c r="B3" s="169" t="s">
        <v>1</v>
      </c>
      <c r="C3" s="174"/>
      <c r="D3" s="178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6.5" customHeight="1" thickBot="1" x14ac:dyDescent="0.3">
      <c r="B4" s="298" t="s">
        <v>2</v>
      </c>
      <c r="C4" s="299"/>
      <c r="D4" s="30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2:15" ht="5.25" customHeight="1" thickBot="1" x14ac:dyDescent="0.3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2:15" ht="18.75" x14ac:dyDescent="0.3">
      <c r="B6" s="295" t="s">
        <v>3</v>
      </c>
      <c r="C6" s="296"/>
      <c r="D6" s="296"/>
      <c r="E6" s="297"/>
      <c r="G6" s="295" t="s">
        <v>4</v>
      </c>
      <c r="H6" s="296"/>
      <c r="I6" s="296"/>
      <c r="J6" s="297"/>
      <c r="L6" s="295" t="s">
        <v>5</v>
      </c>
      <c r="M6" s="296"/>
      <c r="N6" s="296"/>
      <c r="O6" s="297"/>
    </row>
    <row r="7" spans="2:15" ht="19.5" thickBot="1" x14ac:dyDescent="0.35">
      <c r="B7" s="23" t="s">
        <v>6</v>
      </c>
      <c r="C7" s="24" t="s">
        <v>7</v>
      </c>
      <c r="D7" s="24" t="s">
        <v>8</v>
      </c>
      <c r="E7" s="25"/>
      <c r="G7" s="23" t="s">
        <v>6</v>
      </c>
      <c r="H7" s="24" t="s">
        <v>7</v>
      </c>
      <c r="I7" s="24" t="s">
        <v>8</v>
      </c>
      <c r="J7" s="25"/>
      <c r="L7" s="23" t="s">
        <v>6</v>
      </c>
      <c r="M7" s="24" t="s">
        <v>9</v>
      </c>
      <c r="N7" s="24" t="s">
        <v>10</v>
      </c>
      <c r="O7" s="25"/>
    </row>
    <row r="8" spans="2:15" s="1" customFormat="1" ht="19.5" thickBot="1" x14ac:dyDescent="0.35">
      <c r="B8" s="26" t="s">
        <v>11</v>
      </c>
      <c r="C8" s="27" t="s">
        <v>7</v>
      </c>
      <c r="D8" s="27" t="s">
        <v>8</v>
      </c>
      <c r="E8" s="28" t="s">
        <v>12</v>
      </c>
      <c r="G8" s="26" t="s">
        <v>13</v>
      </c>
      <c r="H8" s="27" t="s">
        <v>7</v>
      </c>
      <c r="I8" s="27" t="s">
        <v>8</v>
      </c>
      <c r="J8" s="28" t="s">
        <v>12</v>
      </c>
      <c r="L8" s="50" t="s">
        <v>13</v>
      </c>
      <c r="M8" s="51" t="s">
        <v>7</v>
      </c>
      <c r="N8" s="51" t="s">
        <v>8</v>
      </c>
      <c r="O8" s="52" t="s">
        <v>12</v>
      </c>
    </row>
    <row r="9" spans="2:15" ht="15" customHeight="1" thickBot="1" x14ac:dyDescent="0.3">
      <c r="B9" s="58" t="str">
        <f>AKTIVITA1!B2</f>
        <v>Aktivita 1</v>
      </c>
      <c r="C9" s="59">
        <f>SUM(C10:C17)</f>
        <v>39205</v>
      </c>
      <c r="D9" s="59">
        <f>SUM(D10:D17)</f>
        <v>0</v>
      </c>
      <c r="E9" s="60"/>
      <c r="G9" s="193" t="str">
        <f>B9</f>
        <v>Aktivita 1</v>
      </c>
      <c r="H9" s="194">
        <f>SUM(H10:H15)</f>
        <v>39205</v>
      </c>
      <c r="I9" s="194">
        <f>SUM(I10:I15)</f>
        <v>0</v>
      </c>
      <c r="J9" s="195"/>
      <c r="L9" s="35" t="s">
        <v>14</v>
      </c>
      <c r="M9" s="42">
        <f>SUMIF(celkom_druh,L9,celkom_plan)</f>
        <v>0</v>
      </c>
      <c r="N9" s="42">
        <f t="shared" ref="N9:N13" si="0">SUMIF(celkom_druh,L9,celkom_real)</f>
        <v>0</v>
      </c>
      <c r="O9" s="49"/>
    </row>
    <row r="10" spans="2:15" ht="15" customHeight="1" x14ac:dyDescent="0.25">
      <c r="B10" s="288" t="str">
        <f>AKTIVITA1!K4</f>
        <v>umělci</v>
      </c>
      <c r="C10" s="289">
        <f>SUMIF(p1_kat,B10,p1_plan)</f>
        <v>20000</v>
      </c>
      <c r="D10" s="290">
        <f t="shared" ref="D10:D17" si="1">SUMIF(p1_kat,B10,p1_real)</f>
        <v>0</v>
      </c>
      <c r="E10" s="20"/>
      <c r="G10" s="77" t="s">
        <v>14</v>
      </c>
      <c r="H10" s="204">
        <f t="shared" ref="H10:H14" si="2">SUMIF(p1_druh,G10,p1_plan)</f>
        <v>0</v>
      </c>
      <c r="I10" s="204">
        <f t="shared" ref="I10:I14" si="3">SUMIF(p1_druh,G10,p1_real)</f>
        <v>0</v>
      </c>
      <c r="J10" s="79"/>
      <c r="L10" s="39" t="s">
        <v>15</v>
      </c>
      <c r="M10" s="40">
        <f>SUMIF(celkom_druh,L10,celkom)</f>
        <v>155</v>
      </c>
      <c r="N10" s="40">
        <f t="shared" si="0"/>
        <v>0</v>
      </c>
      <c r="O10" s="41"/>
    </row>
    <row r="11" spans="2:15" ht="15" customHeight="1" x14ac:dyDescent="0.25">
      <c r="B11" s="291" t="str">
        <f>AKTIVITA1!K5</f>
        <v>technika</v>
      </c>
      <c r="C11" s="292">
        <f t="shared" ref="C11:C17" si="4">SUMIF(p1_kat,B11,p1_plan)</f>
        <v>18500</v>
      </c>
      <c r="D11" s="293">
        <f t="shared" si="1"/>
        <v>0</v>
      </c>
      <c r="E11" s="21"/>
      <c r="G11" s="80" t="s">
        <v>15</v>
      </c>
      <c r="H11" s="78">
        <f t="shared" si="2"/>
        <v>155</v>
      </c>
      <c r="I11" s="78">
        <f t="shared" si="3"/>
        <v>0</v>
      </c>
      <c r="J11" s="81"/>
      <c r="L11" s="39" t="s">
        <v>16</v>
      </c>
      <c r="M11" s="40">
        <f>SUMIF(celkom_druh,L11,celkom)</f>
        <v>38500</v>
      </c>
      <c r="N11" s="40">
        <f t="shared" si="0"/>
        <v>0</v>
      </c>
      <c r="O11" s="41"/>
    </row>
    <row r="12" spans="2:15" ht="15" customHeight="1" x14ac:dyDescent="0.25">
      <c r="B12" s="291" t="str">
        <f>AKTIVITA1!K6</f>
        <v>výzdoba</v>
      </c>
      <c r="C12" s="292">
        <f t="shared" si="4"/>
        <v>155</v>
      </c>
      <c r="D12" s="293">
        <f t="shared" si="1"/>
        <v>0</v>
      </c>
      <c r="E12" s="21"/>
      <c r="G12" s="80" t="s">
        <v>16</v>
      </c>
      <c r="H12" s="78">
        <f t="shared" si="2"/>
        <v>38500</v>
      </c>
      <c r="I12" s="78">
        <f t="shared" si="3"/>
        <v>0</v>
      </c>
      <c r="J12" s="81"/>
      <c r="L12" s="39" t="s">
        <v>17</v>
      </c>
      <c r="M12" s="40">
        <f>SUMIF(celkom_druh,L12,celkom)</f>
        <v>550</v>
      </c>
      <c r="N12" s="40">
        <f t="shared" si="0"/>
        <v>0</v>
      </c>
      <c r="O12" s="41"/>
    </row>
    <row r="13" spans="2:15" ht="15" customHeight="1" x14ac:dyDescent="0.25">
      <c r="B13" s="291" t="str">
        <f>AKTIVITA1!K7</f>
        <v>studenti</v>
      </c>
      <c r="C13" s="292">
        <f t="shared" si="4"/>
        <v>550</v>
      </c>
      <c r="D13" s="293">
        <f t="shared" si="1"/>
        <v>0</v>
      </c>
      <c r="E13" s="21"/>
      <c r="G13" s="80" t="s">
        <v>17</v>
      </c>
      <c r="H13" s="78">
        <f t="shared" si="2"/>
        <v>550</v>
      </c>
      <c r="I13" s="78">
        <f t="shared" si="3"/>
        <v>0</v>
      </c>
      <c r="J13" s="81"/>
      <c r="L13" s="39" t="s">
        <v>18</v>
      </c>
      <c r="M13" s="40">
        <f>SUMIF(celkom_druh,L13,celkom)</f>
        <v>0</v>
      </c>
      <c r="N13" s="40">
        <f t="shared" si="0"/>
        <v>0</v>
      </c>
      <c r="O13" s="41"/>
    </row>
    <row r="14" spans="2:15" ht="15" customHeight="1" thickBot="1" x14ac:dyDescent="0.3">
      <c r="B14" s="291">
        <f>AKTIVITA1!K8</f>
        <v>0</v>
      </c>
      <c r="C14" s="292">
        <f t="shared" si="4"/>
        <v>0</v>
      </c>
      <c r="D14" s="293">
        <f t="shared" si="1"/>
        <v>0</v>
      </c>
      <c r="E14" s="21"/>
      <c r="G14" s="82" t="s">
        <v>18</v>
      </c>
      <c r="H14" s="83">
        <f t="shared" si="2"/>
        <v>0</v>
      </c>
      <c r="I14" s="83">
        <f t="shared" si="3"/>
        <v>0</v>
      </c>
      <c r="J14" s="84"/>
      <c r="L14" s="55" t="s">
        <v>19</v>
      </c>
      <c r="M14" s="56">
        <f>SUM(M9:M13)</f>
        <v>39205</v>
      </c>
      <c r="N14" s="56">
        <f>SUM(N9:N13)</f>
        <v>0</v>
      </c>
      <c r="O14" s="57"/>
    </row>
    <row r="15" spans="2:15" ht="15" customHeight="1" x14ac:dyDescent="0.25">
      <c r="B15" s="291">
        <f>AKTIVITA1!K9</f>
        <v>0</v>
      </c>
      <c r="C15" s="292">
        <f t="shared" si="4"/>
        <v>0</v>
      </c>
      <c r="D15" s="293">
        <f t="shared" si="1"/>
        <v>0</v>
      </c>
      <c r="E15" s="21"/>
      <c r="H15" s="85"/>
      <c r="I15" s="85"/>
    </row>
    <row r="16" spans="2:15" ht="15" customHeight="1" x14ac:dyDescent="0.25">
      <c r="B16" s="291">
        <f>AKTIVITA1!K10</f>
        <v>0</v>
      </c>
      <c r="C16" s="293">
        <f t="shared" si="4"/>
        <v>0</v>
      </c>
      <c r="D16" s="293">
        <f t="shared" si="1"/>
        <v>0</v>
      </c>
      <c r="E16" s="21"/>
      <c r="H16" s="85"/>
      <c r="I16" s="85"/>
    </row>
    <row r="17" spans="2:15" ht="15" customHeight="1" thickBot="1" x14ac:dyDescent="0.3">
      <c r="B17" s="291">
        <f>AKTIVITA1!K11</f>
        <v>0</v>
      </c>
      <c r="C17" s="293">
        <f t="shared" si="4"/>
        <v>0</v>
      </c>
      <c r="D17" s="293">
        <f t="shared" si="1"/>
        <v>0</v>
      </c>
      <c r="E17" s="22"/>
      <c r="H17" s="85"/>
      <c r="I17" s="85"/>
    </row>
    <row r="18" spans="2:15" ht="15" customHeight="1" thickBot="1" x14ac:dyDescent="0.3">
      <c r="B18" s="61" t="str">
        <f>'AKTIVITA 2'!B2</f>
        <v>Aktivita 2</v>
      </c>
      <c r="C18" s="181">
        <f>SUM(C19:C26)</f>
        <v>0</v>
      </c>
      <c r="D18" s="181">
        <f>SUM(D19:D26)</f>
        <v>0</v>
      </c>
      <c r="E18" s="182"/>
      <c r="G18" s="61" t="str">
        <f>B18</f>
        <v>Aktivita 2</v>
      </c>
      <c r="H18" s="62">
        <f>SUM(H19:H25)</f>
        <v>0</v>
      </c>
      <c r="I18" s="62">
        <f>SUM(I19:I25)</f>
        <v>0</v>
      </c>
      <c r="J18" s="63"/>
      <c r="L18" s="29" t="str">
        <f>B9</f>
        <v>Aktivita 1</v>
      </c>
      <c r="M18" s="54">
        <f>C9</f>
        <v>39205</v>
      </c>
      <c r="N18" s="54">
        <f>D9</f>
        <v>0</v>
      </c>
      <c r="O18" s="5"/>
    </row>
    <row r="19" spans="2:15" ht="15" customHeight="1" x14ac:dyDescent="0.25">
      <c r="B19" s="90">
        <f>'AKTIVITA 2'!K4</f>
        <v>0</v>
      </c>
      <c r="C19" s="218">
        <f t="shared" ref="C19:C26" si="5">SUMIF(p2_kat,B19,p2_plan)</f>
        <v>0</v>
      </c>
      <c r="D19" s="34">
        <f t="shared" ref="D19:D26" si="6">SUMIF(p2_kat,B19,p2_real)</f>
        <v>0</v>
      </c>
      <c r="E19" s="16"/>
      <c r="G19" s="86" t="s">
        <v>14</v>
      </c>
      <c r="H19" s="209">
        <f t="shared" ref="H19:H23" si="7">SUMIF(p2_druh,G19,p2_plan)</f>
        <v>0</v>
      </c>
      <c r="I19" s="210">
        <f t="shared" ref="I19:I23" si="8">SUMIF(p2_druh,G19,p2_real)</f>
        <v>0</v>
      </c>
      <c r="J19" s="89"/>
      <c r="L19" s="6" t="str">
        <f>B18</f>
        <v>Aktivita 2</v>
      </c>
      <c r="M19" s="53">
        <f>C18</f>
        <v>0</v>
      </c>
      <c r="N19" s="53">
        <f>D18</f>
        <v>0</v>
      </c>
      <c r="O19" s="7"/>
    </row>
    <row r="20" spans="2:15" ht="15" customHeight="1" x14ac:dyDescent="0.25">
      <c r="B20" s="90">
        <f>'AKTIVITA 2'!K5</f>
        <v>0</v>
      </c>
      <c r="C20" s="219">
        <f t="shared" si="5"/>
        <v>0</v>
      </c>
      <c r="D20" s="17">
        <f t="shared" si="6"/>
        <v>0</v>
      </c>
      <c r="E20" s="18"/>
      <c r="G20" s="90" t="s">
        <v>15</v>
      </c>
      <c r="H20" s="87">
        <f t="shared" si="7"/>
        <v>0</v>
      </c>
      <c r="I20" s="88">
        <f t="shared" si="8"/>
        <v>0</v>
      </c>
      <c r="J20" s="91"/>
      <c r="L20" s="6" t="str">
        <f>B27</f>
        <v>Aktivita 3</v>
      </c>
      <c r="M20" s="53">
        <f>C27</f>
        <v>0</v>
      </c>
      <c r="N20" s="53">
        <f>D27</f>
        <v>0</v>
      </c>
      <c r="O20" s="7"/>
    </row>
    <row r="21" spans="2:15" ht="15" customHeight="1" x14ac:dyDescent="0.25">
      <c r="B21" s="90">
        <f>'AKTIVITA 2'!K6</f>
        <v>0</v>
      </c>
      <c r="C21" s="220">
        <f t="shared" si="5"/>
        <v>0</v>
      </c>
      <c r="D21" s="64">
        <f t="shared" si="6"/>
        <v>0</v>
      </c>
      <c r="E21" s="18"/>
      <c r="G21" s="90" t="s">
        <v>16</v>
      </c>
      <c r="H21" s="87">
        <f t="shared" si="7"/>
        <v>0</v>
      </c>
      <c r="I21" s="88">
        <f t="shared" si="8"/>
        <v>0</v>
      </c>
      <c r="J21" s="91"/>
      <c r="L21" s="6" t="str">
        <f>B36</f>
        <v>Aktivita 4</v>
      </c>
      <c r="M21" s="53">
        <f>C36</f>
        <v>0</v>
      </c>
      <c r="N21" s="53">
        <f>D36</f>
        <v>0</v>
      </c>
      <c r="O21" s="7"/>
    </row>
    <row r="22" spans="2:15" ht="15" customHeight="1" x14ac:dyDescent="0.25">
      <c r="B22" s="90">
        <f>'AKTIVITA 2'!K7</f>
        <v>0</v>
      </c>
      <c r="C22" s="220">
        <f t="shared" si="5"/>
        <v>0</v>
      </c>
      <c r="D22" s="33">
        <f t="shared" si="6"/>
        <v>0</v>
      </c>
      <c r="E22" s="18"/>
      <c r="G22" s="90" t="s">
        <v>17</v>
      </c>
      <c r="H22" s="87">
        <f t="shared" si="7"/>
        <v>0</v>
      </c>
      <c r="I22" s="88">
        <f t="shared" si="8"/>
        <v>0</v>
      </c>
      <c r="J22" s="91"/>
      <c r="L22" s="6" t="str">
        <f>B45</f>
        <v>Aktivita 5</v>
      </c>
      <c r="M22" s="53">
        <f>C45</f>
        <v>0</v>
      </c>
      <c r="N22" s="53">
        <f>D45</f>
        <v>0</v>
      </c>
      <c r="O22" s="7"/>
    </row>
    <row r="23" spans="2:15" ht="15" customHeight="1" thickBot="1" x14ac:dyDescent="0.3">
      <c r="B23" s="90">
        <f>'AKTIVITA 2'!K8</f>
        <v>0</v>
      </c>
      <c r="C23" s="221">
        <f t="shared" si="5"/>
        <v>0</v>
      </c>
      <c r="D23" s="17">
        <f t="shared" si="6"/>
        <v>0</v>
      </c>
      <c r="E23" s="18"/>
      <c r="G23" s="92" t="s">
        <v>18</v>
      </c>
      <c r="H23" s="93">
        <f t="shared" si="7"/>
        <v>0</v>
      </c>
      <c r="I23" s="93">
        <f t="shared" si="8"/>
        <v>0</v>
      </c>
      <c r="J23" s="94"/>
      <c r="L23" s="6" t="str">
        <f>B54</f>
        <v>Aktivita 6</v>
      </c>
      <c r="M23" s="53">
        <f>C54</f>
        <v>0</v>
      </c>
      <c r="N23" s="53">
        <f>D54</f>
        <v>0</v>
      </c>
      <c r="O23" s="7"/>
    </row>
    <row r="24" spans="2:15" ht="15" customHeight="1" thickBot="1" x14ac:dyDescent="0.3">
      <c r="B24" s="90">
        <f>'AKTIVITA 2'!K9</f>
        <v>0</v>
      </c>
      <c r="C24" s="219">
        <f t="shared" si="5"/>
        <v>0</v>
      </c>
      <c r="D24" s="17">
        <f t="shared" si="6"/>
        <v>0</v>
      </c>
      <c r="E24" s="18"/>
      <c r="L24" s="120" t="s">
        <v>20</v>
      </c>
      <c r="M24" s="56">
        <f>SUM(M18:M23)</f>
        <v>39205</v>
      </c>
      <c r="N24" s="56">
        <f>SUM(N18:N23)</f>
        <v>0</v>
      </c>
      <c r="O24" s="57"/>
    </row>
    <row r="25" spans="2:15" ht="15" customHeight="1" x14ac:dyDescent="0.25">
      <c r="B25" s="90">
        <f>'AKTIVITA 2'!K10</f>
        <v>0</v>
      </c>
      <c r="C25" s="220">
        <f t="shared" si="5"/>
        <v>0</v>
      </c>
      <c r="D25" s="33">
        <f t="shared" si="6"/>
        <v>0</v>
      </c>
      <c r="E25" s="18"/>
      <c r="H25" s="85"/>
      <c r="I25" s="85"/>
    </row>
    <row r="26" spans="2:15" ht="15" customHeight="1" thickBot="1" x14ac:dyDescent="0.3">
      <c r="B26" s="90">
        <f>AKTIVITA1!K11</f>
        <v>0</v>
      </c>
      <c r="C26" s="222">
        <f t="shared" si="5"/>
        <v>0</v>
      </c>
      <c r="D26" s="17">
        <f t="shared" si="6"/>
        <v>0</v>
      </c>
      <c r="E26" s="19"/>
      <c r="H26" s="85"/>
      <c r="I26" s="85"/>
      <c r="M26" s="121"/>
      <c r="N26" s="85"/>
    </row>
    <row r="27" spans="2:15" ht="15" customHeight="1" thickBot="1" x14ac:dyDescent="0.3">
      <c r="B27" s="183" t="str">
        <f>'AKTIVITA 3'!B2</f>
        <v>Aktivita 3</v>
      </c>
      <c r="C27" s="184">
        <f>SUM(C28:C35)</f>
        <v>0</v>
      </c>
      <c r="D27" s="184">
        <f>SUM(D28:D35)</f>
        <v>0</v>
      </c>
      <c r="E27" s="185"/>
      <c r="G27" s="73" t="str">
        <f>B27</f>
        <v>Aktivita 3</v>
      </c>
      <c r="H27" s="74">
        <f>SUM(H28:H35)</f>
        <v>0</v>
      </c>
      <c r="I27" s="74">
        <f>SUM(I28:I35)</f>
        <v>0</v>
      </c>
      <c r="J27" s="179"/>
    </row>
    <row r="28" spans="2:15" ht="15" customHeight="1" x14ac:dyDescent="0.25">
      <c r="B28" s="95">
        <f>'AKTIVITA 3'!K4</f>
        <v>0</v>
      </c>
      <c r="C28" s="32">
        <f t="shared" ref="C28:C35" si="9">SUMIF(p3_kat,B28,p3_plan)</f>
        <v>0</v>
      </c>
      <c r="D28" s="200">
        <f t="shared" ref="D28:D35" si="10">SUMIF(p3_kat,B28,p3_real)</f>
        <v>0</v>
      </c>
      <c r="E28" s="11"/>
      <c r="G28" s="95" t="s">
        <v>14</v>
      </c>
      <c r="H28" s="211">
        <f t="shared" ref="H28:H32" si="11">SUMIF(p3_druh,G28,p3_plan)</f>
        <v>0</v>
      </c>
      <c r="I28" s="211">
        <f t="shared" ref="I28:I32" si="12">SUMIF(p3_druh,G28,p3_real)</f>
        <v>0</v>
      </c>
      <c r="J28" s="180"/>
    </row>
    <row r="29" spans="2:15" ht="15" customHeight="1" x14ac:dyDescent="0.25">
      <c r="B29" s="192">
        <f>'AKTIVITA 3'!K5</f>
        <v>0</v>
      </c>
      <c r="C29" s="14">
        <f t="shared" si="9"/>
        <v>0</v>
      </c>
      <c r="D29" s="31">
        <f t="shared" si="10"/>
        <v>0</v>
      </c>
      <c r="E29" s="13"/>
      <c r="G29" s="97" t="s">
        <v>15</v>
      </c>
      <c r="H29" s="96">
        <f t="shared" si="11"/>
        <v>0</v>
      </c>
      <c r="I29" s="96">
        <f t="shared" si="12"/>
        <v>0</v>
      </c>
      <c r="J29" s="98"/>
      <c r="L29" s="176"/>
      <c r="M29" s="156"/>
      <c r="N29" s="156"/>
    </row>
    <row r="30" spans="2:15" ht="15" customHeight="1" x14ac:dyDescent="0.25">
      <c r="B30" s="192">
        <f>'AKTIVITA 3'!K6</f>
        <v>0</v>
      </c>
      <c r="C30" s="14">
        <f t="shared" si="9"/>
        <v>0</v>
      </c>
      <c r="D30" s="12">
        <f t="shared" si="10"/>
        <v>0</v>
      </c>
      <c r="E30" s="13"/>
      <c r="G30" s="205" t="s">
        <v>16</v>
      </c>
      <c r="H30" s="206">
        <f t="shared" si="11"/>
        <v>0</v>
      </c>
      <c r="I30" s="206">
        <f t="shared" si="12"/>
        <v>0</v>
      </c>
      <c r="J30" s="207"/>
      <c r="L30" s="156"/>
      <c r="M30" s="156"/>
      <c r="N30" s="156"/>
    </row>
    <row r="31" spans="2:15" ht="15" customHeight="1" x14ac:dyDescent="0.25">
      <c r="B31" s="192">
        <f>'AKTIVITA 3'!K7</f>
        <v>0</v>
      </c>
      <c r="C31" s="14">
        <f t="shared" si="9"/>
        <v>0</v>
      </c>
      <c r="D31" s="12">
        <f t="shared" si="10"/>
        <v>0</v>
      </c>
      <c r="E31" s="13"/>
      <c r="G31" s="97" t="s">
        <v>17</v>
      </c>
      <c r="H31" s="96">
        <f t="shared" si="11"/>
        <v>0</v>
      </c>
      <c r="I31" s="96">
        <f t="shared" si="12"/>
        <v>0</v>
      </c>
      <c r="J31" s="98"/>
      <c r="L31" s="165"/>
      <c r="M31" s="165"/>
      <c r="N31" s="165"/>
      <c r="O31" s="165"/>
    </row>
    <row r="32" spans="2:15" ht="15" customHeight="1" thickBot="1" x14ac:dyDescent="0.3">
      <c r="B32" s="192">
        <f>'AKTIVITA 3'!K8</f>
        <v>0</v>
      </c>
      <c r="C32" s="14">
        <f t="shared" si="9"/>
        <v>0</v>
      </c>
      <c r="D32" s="30">
        <f t="shared" si="10"/>
        <v>0</v>
      </c>
      <c r="E32" s="13"/>
      <c r="G32" s="214" t="s">
        <v>18</v>
      </c>
      <c r="H32" s="215">
        <f t="shared" si="11"/>
        <v>0</v>
      </c>
      <c r="I32" s="215">
        <f t="shared" si="12"/>
        <v>0</v>
      </c>
      <c r="J32" s="216"/>
      <c r="L32" s="165"/>
      <c r="M32" s="165"/>
      <c r="N32" s="165"/>
      <c r="O32" s="165"/>
    </row>
    <row r="33" spans="2:15" ht="15" customHeight="1" x14ac:dyDescent="0.25">
      <c r="B33" s="192">
        <f>'AKTIVITA 3'!K9</f>
        <v>0</v>
      </c>
      <c r="C33" s="12">
        <f t="shared" si="9"/>
        <v>0</v>
      </c>
      <c r="D33" s="31">
        <f t="shared" si="10"/>
        <v>0</v>
      </c>
      <c r="E33" s="13"/>
      <c r="L33" s="165"/>
      <c r="M33" s="173"/>
      <c r="N33" s="165"/>
      <c r="O33" s="165"/>
    </row>
    <row r="34" spans="2:15" ht="15" customHeight="1" x14ac:dyDescent="0.25">
      <c r="B34" s="192">
        <f>'AKTIVITA 3'!K10</f>
        <v>0</v>
      </c>
      <c r="C34" s="31">
        <f t="shared" si="9"/>
        <v>0</v>
      </c>
      <c r="D34" s="12">
        <f t="shared" si="10"/>
        <v>0</v>
      </c>
      <c r="E34" s="13"/>
      <c r="L34" s="165"/>
      <c r="M34" s="165"/>
      <c r="N34" s="165"/>
      <c r="O34" s="165"/>
    </row>
    <row r="35" spans="2:15" ht="15" customHeight="1" thickBot="1" x14ac:dyDescent="0.3">
      <c r="B35" s="192">
        <f>'AKTIVITA 3'!K11</f>
        <v>0</v>
      </c>
      <c r="C35" s="12">
        <f t="shared" si="9"/>
        <v>0</v>
      </c>
      <c r="D35" s="12">
        <f t="shared" si="10"/>
        <v>0</v>
      </c>
      <c r="E35" s="15"/>
      <c r="H35" s="85"/>
      <c r="I35" s="85"/>
      <c r="L35" s="156"/>
      <c r="M35" s="156"/>
      <c r="N35" s="156"/>
    </row>
    <row r="36" spans="2:15" ht="15" customHeight="1" thickBot="1" x14ac:dyDescent="0.3">
      <c r="B36" s="189" t="str">
        <f>'AKTIVITA 4'!B2</f>
        <v>Aktivita 4</v>
      </c>
      <c r="C36" s="190">
        <f>SUM(C37:C44)</f>
        <v>0</v>
      </c>
      <c r="D36" s="190">
        <f>SUM(D37:D44)</f>
        <v>0</v>
      </c>
      <c r="E36" s="191"/>
      <c r="G36" s="186" t="str">
        <f>B36</f>
        <v>Aktivita 4</v>
      </c>
      <c r="H36" s="187">
        <f>SUM(H37:H44)</f>
        <v>0</v>
      </c>
      <c r="I36" s="187">
        <f>SUM(I37:I44)</f>
        <v>0</v>
      </c>
      <c r="J36" s="188"/>
      <c r="L36" s="156"/>
      <c r="M36" s="156"/>
      <c r="N36" s="156"/>
    </row>
    <row r="37" spans="2:15" ht="15" customHeight="1" x14ac:dyDescent="0.25">
      <c r="B37" s="196">
        <f>'AKTIVITA 4'!K4</f>
        <v>0</v>
      </c>
      <c r="C37" s="201">
        <f t="shared" ref="C37:C44" si="13">SUMIF(p4_kat,B37,p4_plan)</f>
        <v>0</v>
      </c>
      <c r="D37" s="38">
        <f t="shared" ref="D37:D44" si="14">SUMIF(p4_kat,B37,p4_real)</f>
        <v>0</v>
      </c>
      <c r="E37" s="3"/>
      <c r="G37" s="99" t="s">
        <v>14</v>
      </c>
      <c r="H37" s="212">
        <f t="shared" ref="H37:H41" si="15">SUMIF(p4_druh,G37,p4_plan)</f>
        <v>0</v>
      </c>
      <c r="I37" s="212">
        <f t="shared" ref="I37:I41" si="16">SUMIF(p4_druh,G37,p4_real)</f>
        <v>0</v>
      </c>
      <c r="J37" s="101"/>
      <c r="L37" s="156"/>
      <c r="M37" s="156"/>
      <c r="N37" s="156"/>
    </row>
    <row r="38" spans="2:15" ht="15" customHeight="1" x14ac:dyDescent="0.25">
      <c r="B38" s="196">
        <f>'AKTIVITA 4'!K5</f>
        <v>0</v>
      </c>
      <c r="C38" s="37">
        <f t="shared" si="13"/>
        <v>0</v>
      </c>
      <c r="D38" s="9">
        <f t="shared" si="14"/>
        <v>0</v>
      </c>
      <c r="E38" s="4"/>
      <c r="G38" s="102" t="s">
        <v>15</v>
      </c>
      <c r="H38" s="100">
        <f t="shared" si="15"/>
        <v>0</v>
      </c>
      <c r="I38" s="100">
        <f t="shared" si="16"/>
        <v>0</v>
      </c>
      <c r="J38" s="103"/>
      <c r="L38" s="156"/>
      <c r="M38" s="156"/>
      <c r="N38" s="156"/>
    </row>
    <row r="39" spans="2:15" ht="15" customHeight="1" x14ac:dyDescent="0.25">
      <c r="B39" s="196">
        <f>'AKTIVITA 4'!K6</f>
        <v>0</v>
      </c>
      <c r="C39" s="2">
        <f t="shared" si="13"/>
        <v>0</v>
      </c>
      <c r="D39" s="2">
        <f t="shared" si="14"/>
        <v>0</v>
      </c>
      <c r="E39" s="4"/>
      <c r="G39" s="102" t="s">
        <v>16</v>
      </c>
      <c r="H39" s="100">
        <f t="shared" si="15"/>
        <v>0</v>
      </c>
      <c r="I39" s="100">
        <f t="shared" si="16"/>
        <v>0</v>
      </c>
      <c r="J39" s="103"/>
    </row>
    <row r="40" spans="2:15" ht="15" customHeight="1" x14ac:dyDescent="0.25">
      <c r="B40" s="196">
        <f>'AKTIVITA 4'!K7</f>
        <v>0</v>
      </c>
      <c r="C40" s="37">
        <f t="shared" si="13"/>
        <v>0</v>
      </c>
      <c r="D40" s="36">
        <f t="shared" si="14"/>
        <v>0</v>
      </c>
      <c r="E40" s="4"/>
      <c r="G40" s="102" t="s">
        <v>17</v>
      </c>
      <c r="H40" s="100">
        <f t="shared" si="15"/>
        <v>0</v>
      </c>
      <c r="I40" s="100">
        <f t="shared" si="16"/>
        <v>0</v>
      </c>
      <c r="J40" s="103"/>
    </row>
    <row r="41" spans="2:15" ht="15" customHeight="1" thickBot="1" x14ac:dyDescent="0.3">
      <c r="B41" s="196">
        <f>'AKTIVITA 4'!K8</f>
        <v>0</v>
      </c>
      <c r="C41" s="2">
        <f t="shared" si="13"/>
        <v>0</v>
      </c>
      <c r="D41" s="37">
        <f t="shared" si="14"/>
        <v>0</v>
      </c>
      <c r="E41" s="4"/>
      <c r="G41" s="104" t="s">
        <v>18</v>
      </c>
      <c r="H41" s="105">
        <f t="shared" si="15"/>
        <v>0</v>
      </c>
      <c r="I41" s="105">
        <f t="shared" si="16"/>
        <v>0</v>
      </c>
      <c r="J41" s="106"/>
    </row>
    <row r="42" spans="2:15" ht="15" customHeight="1" x14ac:dyDescent="0.25">
      <c r="B42" s="196">
        <f>'AKTIVITA 4'!K9</f>
        <v>0</v>
      </c>
      <c r="C42" s="37">
        <f t="shared" si="13"/>
        <v>0</v>
      </c>
      <c r="D42" s="9">
        <f t="shared" si="14"/>
        <v>0</v>
      </c>
      <c r="E42" s="4"/>
    </row>
    <row r="43" spans="2:15" ht="15" customHeight="1" x14ac:dyDescent="0.25">
      <c r="B43" s="196">
        <f>'AKTIVITA 4'!K10</f>
        <v>0</v>
      </c>
      <c r="C43" s="2">
        <f t="shared" si="13"/>
        <v>0</v>
      </c>
      <c r="D43" s="9">
        <f t="shared" si="14"/>
        <v>0</v>
      </c>
      <c r="E43" s="4"/>
    </row>
    <row r="44" spans="2:15" ht="15" customHeight="1" thickBot="1" x14ac:dyDescent="0.3">
      <c r="B44" s="196">
        <f>'AKTIVITA 4'!K11</f>
        <v>0</v>
      </c>
      <c r="C44" s="2">
        <f t="shared" si="13"/>
        <v>0</v>
      </c>
      <c r="D44" s="2">
        <f t="shared" si="14"/>
        <v>0</v>
      </c>
      <c r="E44" s="10"/>
    </row>
    <row r="45" spans="2:15" ht="15" customHeight="1" thickBot="1" x14ac:dyDescent="0.3">
      <c r="B45" s="234" t="str">
        <f>'AKTIVITA 5'!B2</f>
        <v>Aktivita 5</v>
      </c>
      <c r="C45" s="235">
        <f>SUM(C46:C53)</f>
        <v>0</v>
      </c>
      <c r="D45" s="235">
        <f>SUM(D46:D53)</f>
        <v>0</v>
      </c>
      <c r="E45" s="236"/>
      <c r="G45" s="75" t="str">
        <f>B45</f>
        <v>Aktivita 5</v>
      </c>
      <c r="H45" s="76">
        <f>SUM(H46:H53)</f>
        <v>0</v>
      </c>
      <c r="I45" s="76">
        <f>SUM(I46:I53)</f>
        <v>0</v>
      </c>
      <c r="J45" s="208"/>
    </row>
    <row r="46" spans="2:15" ht="15" customHeight="1" x14ac:dyDescent="0.25">
      <c r="B46" s="202">
        <f>'AKTIVITA 5'!K4</f>
        <v>0</v>
      </c>
      <c r="C46" s="229">
        <f t="shared" ref="C46:C53" si="17">SUMIF(p5_kat,B46,p5_plan)</f>
        <v>0</v>
      </c>
      <c r="D46" s="67">
        <f t="shared" ref="D46:D53" si="18">SUMIF(p5_kat,B46,p5_real)</f>
        <v>0</v>
      </c>
      <c r="E46" s="230"/>
      <c r="G46" s="107" t="s">
        <v>14</v>
      </c>
      <c r="H46" s="213">
        <f t="shared" ref="H46:H50" si="19">SUMIF(p5_druh,G46,p5_plan)</f>
        <v>0</v>
      </c>
      <c r="I46" s="213">
        <f t="shared" ref="I46:I50" si="20">SUMIF(p5_druh,G46,p5_real)</f>
        <v>0</v>
      </c>
      <c r="J46" s="109"/>
    </row>
    <row r="47" spans="2:15" ht="15" customHeight="1" x14ac:dyDescent="0.25">
      <c r="B47" s="202">
        <f>'AKTIVITA 5'!K5</f>
        <v>0</v>
      </c>
      <c r="C47" s="65">
        <f t="shared" si="17"/>
        <v>0</v>
      </c>
      <c r="D47" s="65">
        <f t="shared" si="18"/>
        <v>0</v>
      </c>
      <c r="E47" s="66"/>
      <c r="G47" s="110" t="s">
        <v>15</v>
      </c>
      <c r="H47" s="108">
        <f t="shared" si="19"/>
        <v>0</v>
      </c>
      <c r="I47" s="108">
        <f t="shared" si="20"/>
        <v>0</v>
      </c>
      <c r="J47" s="111"/>
    </row>
    <row r="48" spans="2:15" ht="15" customHeight="1" x14ac:dyDescent="0.25">
      <c r="B48" s="202">
        <f>'AKTIVITA 5'!K6</f>
        <v>0</v>
      </c>
      <c r="C48" s="67">
        <f t="shared" si="17"/>
        <v>0</v>
      </c>
      <c r="D48" s="65">
        <f t="shared" si="18"/>
        <v>0</v>
      </c>
      <c r="E48" s="66"/>
      <c r="G48" s="110" t="s">
        <v>16</v>
      </c>
      <c r="H48" s="108">
        <f t="shared" si="19"/>
        <v>0</v>
      </c>
      <c r="I48" s="108">
        <f t="shared" si="20"/>
        <v>0</v>
      </c>
      <c r="J48" s="111"/>
    </row>
    <row r="49" spans="2:10" ht="15" customHeight="1" x14ac:dyDescent="0.25">
      <c r="B49" s="202">
        <f>'AKTIVITA 5'!K7</f>
        <v>0</v>
      </c>
      <c r="C49" s="65">
        <f t="shared" si="17"/>
        <v>0</v>
      </c>
      <c r="D49" s="65">
        <f t="shared" si="18"/>
        <v>0</v>
      </c>
      <c r="E49" s="66"/>
      <c r="G49" s="110" t="s">
        <v>17</v>
      </c>
      <c r="H49" s="108">
        <f t="shared" si="19"/>
        <v>0</v>
      </c>
      <c r="I49" s="108">
        <f t="shared" si="20"/>
        <v>0</v>
      </c>
      <c r="J49" s="111"/>
    </row>
    <row r="50" spans="2:10" ht="15" customHeight="1" thickBot="1" x14ac:dyDescent="0.3">
      <c r="B50" s="202">
        <f>'AKTIVITA 5'!K8</f>
        <v>0</v>
      </c>
      <c r="C50" s="65">
        <f t="shared" si="17"/>
        <v>0</v>
      </c>
      <c r="D50" s="65">
        <f t="shared" si="18"/>
        <v>0</v>
      </c>
      <c r="E50" s="66"/>
      <c r="G50" s="112" t="s">
        <v>18</v>
      </c>
      <c r="H50" s="113">
        <f t="shared" si="19"/>
        <v>0</v>
      </c>
      <c r="I50" s="113">
        <f t="shared" si="20"/>
        <v>0</v>
      </c>
      <c r="J50" s="114"/>
    </row>
    <row r="51" spans="2:10" ht="15" customHeight="1" x14ac:dyDescent="0.25">
      <c r="B51" s="202">
        <f>'AKTIVITA 5'!K9</f>
        <v>0</v>
      </c>
      <c r="C51" s="67">
        <f t="shared" si="17"/>
        <v>0</v>
      </c>
      <c r="D51" s="65">
        <f t="shared" si="18"/>
        <v>0</v>
      </c>
      <c r="E51" s="66"/>
    </row>
    <row r="52" spans="2:10" ht="15" customHeight="1" x14ac:dyDescent="0.25">
      <c r="B52" s="202">
        <f>'AKTIVITA 5'!K10</f>
        <v>0</v>
      </c>
      <c r="C52" s="65">
        <f t="shared" si="17"/>
        <v>0</v>
      </c>
      <c r="D52" s="65">
        <f t="shared" si="18"/>
        <v>0</v>
      </c>
      <c r="E52" s="66"/>
    </row>
    <row r="53" spans="2:10" ht="15" customHeight="1" thickBot="1" x14ac:dyDescent="0.3">
      <c r="B53" s="202">
        <f>'AKTIVITA 5'!K11</f>
        <v>0</v>
      </c>
      <c r="C53" s="65">
        <f t="shared" si="17"/>
        <v>0</v>
      </c>
      <c r="D53" s="65">
        <f t="shared" si="18"/>
        <v>0</v>
      </c>
      <c r="E53" s="68"/>
    </row>
    <row r="54" spans="2:10" ht="15" customHeight="1" thickBot="1" x14ac:dyDescent="0.3">
      <c r="B54" s="231" t="str">
        <f>'AKTIVITA 6'!B2</f>
        <v>Aktivita 6</v>
      </c>
      <c r="C54" s="232">
        <f>SUM(C55:C62)</f>
        <v>0</v>
      </c>
      <c r="D54" s="232">
        <f>SUM(D55:D62)</f>
        <v>0</v>
      </c>
      <c r="E54" s="233"/>
      <c r="G54" s="197" t="str">
        <f>B54</f>
        <v>Aktivita 6</v>
      </c>
      <c r="H54" s="198">
        <f>SUM(H55:H59)</f>
        <v>0</v>
      </c>
      <c r="I54" s="198">
        <f>SUM(I55:I59)</f>
        <v>0</v>
      </c>
      <c r="J54" s="199"/>
    </row>
    <row r="55" spans="2:10" ht="15" customHeight="1" x14ac:dyDescent="0.25">
      <c r="B55" s="203">
        <f>'AKTIVITA 6'!K4</f>
        <v>0</v>
      </c>
      <c r="C55" s="226">
        <f t="shared" ref="C55:C62" si="21">SUMIF(p6_kat,B55,p6_plan)</f>
        <v>0</v>
      </c>
      <c r="D55" s="227">
        <f t="shared" ref="D55:D62" si="22">SUMIF(p6_kat,B55,p6_real)</f>
        <v>0</v>
      </c>
      <c r="E55" s="228"/>
      <c r="G55" s="115" t="s">
        <v>14</v>
      </c>
      <c r="H55" s="217">
        <f t="shared" ref="H55:H59" si="23">SUMIF(p6_druh,G55,p6_plan)</f>
        <v>0</v>
      </c>
      <c r="I55" s="217">
        <f t="shared" ref="I55:I59" si="24">SUMIF(p6_druh,G55,p6_real)</f>
        <v>0</v>
      </c>
      <c r="J55" s="117"/>
    </row>
    <row r="56" spans="2:10" ht="15" customHeight="1" x14ac:dyDescent="0.25">
      <c r="B56" s="203">
        <f>'AKTIVITA 6'!K5</f>
        <v>0</v>
      </c>
      <c r="C56" s="69">
        <f t="shared" si="21"/>
        <v>0</v>
      </c>
      <c r="D56" s="70">
        <f t="shared" si="22"/>
        <v>0</v>
      </c>
      <c r="E56" s="71"/>
      <c r="G56" s="118" t="s">
        <v>15</v>
      </c>
      <c r="H56" s="116">
        <f t="shared" si="23"/>
        <v>0</v>
      </c>
      <c r="I56" s="116">
        <f t="shared" si="24"/>
        <v>0</v>
      </c>
      <c r="J56" s="119"/>
    </row>
    <row r="57" spans="2:10" ht="15" customHeight="1" x14ac:dyDescent="0.25">
      <c r="B57" s="203">
        <f>'AKTIVITA 6'!K6</f>
        <v>0</v>
      </c>
      <c r="C57" s="69">
        <f t="shared" si="21"/>
        <v>0</v>
      </c>
      <c r="D57" s="72">
        <f t="shared" si="22"/>
        <v>0</v>
      </c>
      <c r="E57" s="71"/>
      <c r="G57" s="118" t="s">
        <v>16</v>
      </c>
      <c r="H57" s="116">
        <f t="shared" si="23"/>
        <v>0</v>
      </c>
      <c r="I57" s="116">
        <f t="shared" si="24"/>
        <v>0</v>
      </c>
      <c r="J57" s="119"/>
    </row>
    <row r="58" spans="2:10" ht="15" customHeight="1" x14ac:dyDescent="0.25">
      <c r="B58" s="203">
        <f>'AKTIVITA 6'!K7</f>
        <v>0</v>
      </c>
      <c r="C58" s="69">
        <f t="shared" si="21"/>
        <v>0</v>
      </c>
      <c r="D58" s="69">
        <f t="shared" si="22"/>
        <v>0</v>
      </c>
      <c r="E58" s="71"/>
      <c r="G58" s="118" t="s">
        <v>17</v>
      </c>
      <c r="H58" s="116">
        <f t="shared" si="23"/>
        <v>0</v>
      </c>
      <c r="I58" s="116">
        <f t="shared" si="24"/>
        <v>0</v>
      </c>
      <c r="J58" s="119"/>
    </row>
    <row r="59" spans="2:10" ht="15" customHeight="1" thickBot="1" x14ac:dyDescent="0.3">
      <c r="B59" s="203">
        <f>'AKTIVITA 6'!K8</f>
        <v>0</v>
      </c>
      <c r="C59" s="69">
        <f t="shared" si="21"/>
        <v>0</v>
      </c>
      <c r="D59" s="70">
        <f t="shared" si="22"/>
        <v>0</v>
      </c>
      <c r="E59" s="71"/>
      <c r="G59" s="120" t="s">
        <v>18</v>
      </c>
      <c r="H59" s="56">
        <f t="shared" si="23"/>
        <v>0</v>
      </c>
      <c r="I59" s="56">
        <f t="shared" si="24"/>
        <v>0</v>
      </c>
      <c r="J59" s="57"/>
    </row>
    <row r="60" spans="2:10" ht="15" customHeight="1" x14ac:dyDescent="0.25">
      <c r="B60" s="203">
        <f>'AKTIVITA 6'!K9</f>
        <v>0</v>
      </c>
      <c r="C60" s="69">
        <f t="shared" si="21"/>
        <v>0</v>
      </c>
      <c r="D60" s="69">
        <f t="shared" si="22"/>
        <v>0</v>
      </c>
      <c r="E60" s="71"/>
    </row>
    <row r="61" spans="2:10" ht="15" customHeight="1" x14ac:dyDescent="0.25">
      <c r="B61" s="203">
        <f>'AKTIVITA 6'!K10</f>
        <v>0</v>
      </c>
      <c r="C61" s="69">
        <f t="shared" si="21"/>
        <v>0</v>
      </c>
      <c r="D61" s="70">
        <f t="shared" si="22"/>
        <v>0</v>
      </c>
      <c r="E61" s="71"/>
    </row>
    <row r="62" spans="2:10" ht="15" customHeight="1" thickBot="1" x14ac:dyDescent="0.3">
      <c r="B62" s="223">
        <f>'AKTIVITA 6'!K11</f>
        <v>0</v>
      </c>
      <c r="C62" s="224">
        <f t="shared" si="21"/>
        <v>0</v>
      </c>
      <c r="D62" s="225">
        <f t="shared" si="22"/>
        <v>0</v>
      </c>
      <c r="E62" s="244"/>
    </row>
    <row r="63" spans="2:10" ht="15" customHeight="1" x14ac:dyDescent="0.25"/>
    <row r="64" spans="2:10" ht="15" customHeight="1" x14ac:dyDescent="0.25"/>
    <row r="66" spans="7:10" x14ac:dyDescent="0.25">
      <c r="G66" s="47"/>
      <c r="H66" s="44"/>
      <c r="I66" s="44"/>
      <c r="J66" s="43"/>
    </row>
    <row r="67" spans="7:10" x14ac:dyDescent="0.25">
      <c r="G67" s="43"/>
      <c r="H67" s="44"/>
      <c r="I67" s="44"/>
      <c r="J67" s="43"/>
    </row>
    <row r="68" spans="7:10" x14ac:dyDescent="0.25">
      <c r="G68" s="43"/>
      <c r="H68" s="44"/>
      <c r="I68" s="44"/>
      <c r="J68" s="43"/>
    </row>
    <row r="69" spans="7:10" ht="12" customHeight="1" x14ac:dyDescent="0.25">
      <c r="G69" s="45"/>
      <c r="H69" s="48"/>
      <c r="I69" s="46"/>
      <c r="J69" s="46"/>
    </row>
    <row r="258" spans="3:3" x14ac:dyDescent="0.25">
      <c r="C258" s="8" t="s">
        <v>14</v>
      </c>
    </row>
    <row r="259" spans="3:3" x14ac:dyDescent="0.25">
      <c r="C259" s="8" t="s">
        <v>15</v>
      </c>
    </row>
    <row r="260" spans="3:3" x14ac:dyDescent="0.25">
      <c r="C260" s="8" t="s">
        <v>16</v>
      </c>
    </row>
    <row r="261" spans="3:3" x14ac:dyDescent="0.25">
      <c r="C261" s="8" t="s">
        <v>17</v>
      </c>
    </row>
    <row r="262" spans="3:3" x14ac:dyDescent="0.25">
      <c r="C262" s="8" t="s">
        <v>18</v>
      </c>
    </row>
    <row r="263" spans="3:3" x14ac:dyDescent="0.25">
      <c r="C263" s="8"/>
    </row>
  </sheetData>
  <sheetProtection sheet="1" objects="1" scenarios="1"/>
  <mergeCells count="5">
    <mergeCell ref="B1:O1"/>
    <mergeCell ref="L6:O6"/>
    <mergeCell ref="G6:J6"/>
    <mergeCell ref="B6:E6"/>
    <mergeCell ref="B4:D4"/>
  </mergeCells>
  <dataValidations count="1">
    <dataValidation type="list" allowBlank="1" showInputMessage="1" showErrorMessage="1" sqref="B37:B44" xr:uid="{AFFF997E-48E9-4C45-8DE1-8D7A7F7E00FA}">
      <formula1>$B$10:$B$17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D753-57A3-4BC0-9EF9-D1151114CF6D}">
  <sheetPr>
    <tabColor theme="9" tint="0.39997558519241921"/>
  </sheetPr>
  <dimension ref="B1:T41"/>
  <sheetViews>
    <sheetView showGridLines="0" zoomScaleNormal="100" workbookViewId="0">
      <pane ySplit="3" topLeftCell="A4" activePane="bottomLeft" state="frozen"/>
      <selection pane="bottomLeft" activeCell="D24" sqref="D24"/>
    </sheetView>
  </sheetViews>
  <sheetFormatPr defaultColWidth="8.85546875" defaultRowHeight="15" x14ac:dyDescent="0.25"/>
  <cols>
    <col min="1" max="1" width="1.42578125" customWidth="1"/>
    <col min="2" max="2" width="34.28515625" customWidth="1"/>
    <col min="3" max="3" width="25.28515625" customWidth="1"/>
    <col min="4" max="5" width="22.7109375" customWidth="1"/>
    <col min="6" max="6" width="21.28515625" customWidth="1"/>
    <col min="7" max="7" width="32" customWidth="1"/>
    <col min="8" max="8" width="1.42578125" customWidth="1"/>
    <col min="9" max="9" width="5" customWidth="1"/>
    <col min="11" max="11" width="9.85546875" customWidth="1"/>
  </cols>
  <sheetData>
    <row r="1" spans="2:19" ht="7.5" customHeight="1" thickBot="1" x14ac:dyDescent="0.3"/>
    <row r="2" spans="2:19" ht="19.5" thickBot="1" x14ac:dyDescent="0.35">
      <c r="B2" s="283" t="s">
        <v>21</v>
      </c>
      <c r="C2" s="129" t="s">
        <v>22</v>
      </c>
      <c r="D2" s="130">
        <f>SUM(p1_plan)</f>
        <v>39205</v>
      </c>
      <c r="E2" s="131">
        <f>SUM(p1_real)</f>
        <v>0</v>
      </c>
      <c r="F2" s="132"/>
      <c r="G2" s="131"/>
    </row>
    <row r="3" spans="2:19" ht="19.5" thickBot="1" x14ac:dyDescent="0.35">
      <c r="B3" s="133" t="s">
        <v>23</v>
      </c>
      <c r="C3" s="134" t="s">
        <v>24</v>
      </c>
      <c r="D3" s="134" t="s">
        <v>7</v>
      </c>
      <c r="E3" s="134" t="s">
        <v>8</v>
      </c>
      <c r="F3" s="134" t="s">
        <v>13</v>
      </c>
      <c r="G3" s="135" t="s">
        <v>25</v>
      </c>
      <c r="K3" s="243" t="s">
        <v>26</v>
      </c>
    </row>
    <row r="4" spans="2:19" x14ac:dyDescent="0.25">
      <c r="B4" s="270" t="s">
        <v>27</v>
      </c>
      <c r="C4" s="271" t="s">
        <v>28</v>
      </c>
      <c r="D4" s="272">
        <v>5000</v>
      </c>
      <c r="E4" s="273"/>
      <c r="F4" s="274" t="s">
        <v>16</v>
      </c>
      <c r="G4" s="250"/>
      <c r="K4" s="280" t="s">
        <v>28</v>
      </c>
    </row>
    <row r="5" spans="2:19" x14ac:dyDescent="0.25">
      <c r="B5" s="275" t="s">
        <v>29</v>
      </c>
      <c r="C5" s="271" t="s">
        <v>28</v>
      </c>
      <c r="D5" s="276">
        <v>15000</v>
      </c>
      <c r="E5" s="277"/>
      <c r="F5" s="271" t="s">
        <v>16</v>
      </c>
      <c r="G5" s="254"/>
      <c r="K5" s="280" t="s">
        <v>30</v>
      </c>
    </row>
    <row r="6" spans="2:19" x14ac:dyDescent="0.25">
      <c r="B6" s="275" t="s">
        <v>31</v>
      </c>
      <c r="C6" s="271" t="s">
        <v>30</v>
      </c>
      <c r="D6" s="276">
        <v>3500</v>
      </c>
      <c r="E6" s="277"/>
      <c r="F6" s="271" t="s">
        <v>16</v>
      </c>
      <c r="G6" s="254"/>
      <c r="K6" s="280" t="s">
        <v>32</v>
      </c>
    </row>
    <row r="7" spans="2:19" x14ac:dyDescent="0.25">
      <c r="B7" s="275" t="s">
        <v>33</v>
      </c>
      <c r="C7" s="271" t="s">
        <v>32</v>
      </c>
      <c r="D7" s="276">
        <v>155</v>
      </c>
      <c r="E7" s="277"/>
      <c r="F7" s="271" t="s">
        <v>15</v>
      </c>
      <c r="G7" s="254"/>
      <c r="K7" s="280" t="s">
        <v>34</v>
      </c>
    </row>
    <row r="8" spans="2:19" x14ac:dyDescent="0.25">
      <c r="B8" s="275" t="s">
        <v>35</v>
      </c>
      <c r="C8" s="271" t="s">
        <v>34</v>
      </c>
      <c r="D8" s="276">
        <v>200</v>
      </c>
      <c r="E8" s="277"/>
      <c r="F8" s="271" t="s">
        <v>17</v>
      </c>
      <c r="G8" s="254"/>
      <c r="K8" s="280"/>
    </row>
    <row r="9" spans="2:19" x14ac:dyDescent="0.25">
      <c r="B9" s="275" t="s">
        <v>36</v>
      </c>
      <c r="C9" s="271" t="s">
        <v>34</v>
      </c>
      <c r="D9" s="276">
        <v>350</v>
      </c>
      <c r="E9" s="277"/>
      <c r="F9" s="271" t="s">
        <v>17</v>
      </c>
      <c r="G9" s="254"/>
      <c r="K9" s="280"/>
    </row>
    <row r="10" spans="2:19" x14ac:dyDescent="0.25">
      <c r="B10" s="275" t="s">
        <v>37</v>
      </c>
      <c r="C10" s="271" t="s">
        <v>30</v>
      </c>
      <c r="D10" s="276">
        <v>5000</v>
      </c>
      <c r="E10" s="277"/>
      <c r="F10" s="271" t="s">
        <v>16</v>
      </c>
      <c r="G10" s="254"/>
      <c r="K10" s="280"/>
    </row>
    <row r="11" spans="2:19" ht="15.75" thickBot="1" x14ac:dyDescent="0.3">
      <c r="B11" s="275" t="s">
        <v>38</v>
      </c>
      <c r="C11" s="271" t="s">
        <v>30</v>
      </c>
      <c r="D11" s="276">
        <v>10000</v>
      </c>
      <c r="E11" s="277"/>
      <c r="F11" s="271" t="s">
        <v>16</v>
      </c>
      <c r="G11" s="254"/>
      <c r="K11" s="281"/>
    </row>
    <row r="12" spans="2:19" x14ac:dyDescent="0.25">
      <c r="B12" s="275"/>
      <c r="C12" s="271"/>
      <c r="D12" s="276"/>
      <c r="E12" s="277"/>
      <c r="F12" s="271"/>
      <c r="G12" s="254"/>
      <c r="K12" s="237"/>
    </row>
    <row r="13" spans="2:19" x14ac:dyDescent="0.25">
      <c r="B13" s="251"/>
      <c r="C13" s="246"/>
      <c r="D13" s="252"/>
      <c r="E13" s="278"/>
      <c r="F13" s="246"/>
      <c r="G13" s="254"/>
      <c r="K13" s="237"/>
    </row>
    <row r="14" spans="2:19" x14ac:dyDescent="0.25">
      <c r="B14" s="251"/>
      <c r="C14" s="246"/>
      <c r="D14" s="252"/>
      <c r="E14" s="278"/>
      <c r="F14" s="246"/>
      <c r="G14" s="254"/>
      <c r="K14" s="237"/>
    </row>
    <row r="15" spans="2:19" ht="15.75" thickBot="1" x14ac:dyDescent="0.3">
      <c r="B15" s="251"/>
      <c r="C15" s="246"/>
      <c r="D15" s="252"/>
      <c r="E15" s="278"/>
      <c r="F15" s="246"/>
      <c r="G15" s="254"/>
    </row>
    <row r="16" spans="2:19" x14ac:dyDescent="0.25">
      <c r="B16" s="251"/>
      <c r="C16" s="246"/>
      <c r="D16" s="252"/>
      <c r="E16" s="278"/>
      <c r="F16" s="246"/>
      <c r="G16" s="254"/>
      <c r="J16" s="166" t="s">
        <v>0</v>
      </c>
      <c r="K16" s="167"/>
      <c r="L16" s="167"/>
      <c r="M16" s="171"/>
      <c r="N16" s="171"/>
      <c r="O16" s="171"/>
      <c r="P16" s="171"/>
      <c r="Q16" s="171"/>
      <c r="R16" s="171"/>
      <c r="S16" s="168"/>
    </row>
    <row r="17" spans="2:20" x14ac:dyDescent="0.25">
      <c r="B17" s="251"/>
      <c r="C17" s="246"/>
      <c r="D17" s="252"/>
      <c r="E17" s="278"/>
      <c r="F17" s="246"/>
      <c r="G17" s="254"/>
      <c r="J17" s="169" t="s">
        <v>39</v>
      </c>
      <c r="K17" s="174"/>
      <c r="L17" s="174"/>
      <c r="M17" s="175"/>
      <c r="N17" s="175"/>
      <c r="O17" s="175"/>
      <c r="P17" s="175"/>
      <c r="Q17" s="175"/>
      <c r="R17" s="175"/>
      <c r="S17" s="170"/>
    </row>
    <row r="18" spans="2:20" ht="15" customHeight="1" x14ac:dyDescent="0.25">
      <c r="B18" s="251"/>
      <c r="C18" s="246"/>
      <c r="D18" s="252"/>
      <c r="E18" s="278"/>
      <c r="F18" s="246"/>
      <c r="G18" s="254"/>
      <c r="J18" s="301" t="s">
        <v>40</v>
      </c>
      <c r="K18" s="302"/>
      <c r="L18" s="302"/>
      <c r="M18" s="302"/>
      <c r="N18" s="302"/>
      <c r="O18" s="302"/>
      <c r="P18" s="302"/>
      <c r="Q18" s="302"/>
      <c r="R18" s="302"/>
      <c r="S18" s="170"/>
    </row>
    <row r="19" spans="2:20" ht="15" customHeight="1" x14ac:dyDescent="0.25">
      <c r="B19" s="251"/>
      <c r="C19" s="246"/>
      <c r="D19" s="252"/>
      <c r="E19" s="278"/>
      <c r="F19" s="246"/>
      <c r="G19" s="254"/>
      <c r="J19" s="301" t="s">
        <v>41</v>
      </c>
      <c r="K19" s="302"/>
      <c r="L19" s="302"/>
      <c r="M19" s="302"/>
      <c r="N19" s="302"/>
      <c r="O19" s="302"/>
      <c r="P19" s="302"/>
      <c r="Q19" s="302"/>
      <c r="R19" s="302"/>
      <c r="S19" s="303"/>
    </row>
    <row r="20" spans="2:20" ht="15" customHeight="1" x14ac:dyDescent="0.25">
      <c r="B20" s="251"/>
      <c r="C20" s="246"/>
      <c r="D20" s="252"/>
      <c r="E20" s="278"/>
      <c r="F20" s="246"/>
      <c r="G20" s="254"/>
      <c r="J20" s="301" t="s">
        <v>42</v>
      </c>
      <c r="K20" s="302"/>
      <c r="L20" s="302"/>
      <c r="M20" s="302"/>
      <c r="N20" s="302"/>
      <c r="O20" s="302"/>
      <c r="P20" s="302"/>
      <c r="Q20" s="302"/>
      <c r="R20" s="302"/>
      <c r="S20" s="303"/>
    </row>
    <row r="21" spans="2:20" ht="14.45" customHeight="1" x14ac:dyDescent="0.25">
      <c r="B21" s="251"/>
      <c r="C21" s="246"/>
      <c r="D21" s="252"/>
      <c r="E21" s="278"/>
      <c r="F21" s="246"/>
      <c r="G21" s="254"/>
      <c r="J21" s="301" t="s">
        <v>43</v>
      </c>
      <c r="K21" s="302"/>
      <c r="L21" s="302"/>
      <c r="M21" s="302"/>
      <c r="N21" s="302"/>
      <c r="O21" s="302"/>
      <c r="P21" s="302"/>
      <c r="Q21" s="302"/>
      <c r="R21" s="302"/>
      <c r="S21" s="303"/>
    </row>
    <row r="22" spans="2:20" ht="15" customHeight="1" x14ac:dyDescent="0.25">
      <c r="B22" s="251"/>
      <c r="C22" s="246"/>
      <c r="D22" s="252"/>
      <c r="E22" s="278"/>
      <c r="F22" s="246"/>
      <c r="G22" s="254"/>
      <c r="J22" s="301" t="s">
        <v>44</v>
      </c>
      <c r="K22" s="302"/>
      <c r="L22" s="302"/>
      <c r="M22" s="302"/>
      <c r="N22" s="302"/>
      <c r="O22" s="302"/>
      <c r="P22" s="302"/>
      <c r="Q22" s="302"/>
      <c r="R22" s="302"/>
      <c r="S22" s="303"/>
    </row>
    <row r="23" spans="2:20" ht="14.45" customHeight="1" x14ac:dyDescent="0.25">
      <c r="B23" s="251"/>
      <c r="C23" s="246"/>
      <c r="D23" s="252"/>
      <c r="E23" s="278"/>
      <c r="F23" s="246"/>
      <c r="G23" s="254"/>
      <c r="J23" s="301" t="s">
        <v>45</v>
      </c>
      <c r="K23" s="302"/>
      <c r="L23" s="302"/>
      <c r="M23" s="302"/>
      <c r="N23" s="302"/>
      <c r="O23" s="302"/>
      <c r="P23" s="302"/>
      <c r="Q23" s="302"/>
      <c r="R23" s="302"/>
      <c r="S23" s="303"/>
    </row>
    <row r="24" spans="2:20" ht="15" customHeight="1" x14ac:dyDescent="0.25">
      <c r="B24" s="251"/>
      <c r="C24" s="246"/>
      <c r="D24" s="252"/>
      <c r="E24" s="278"/>
      <c r="F24" s="246"/>
      <c r="G24" s="254"/>
      <c r="J24" s="301" t="s">
        <v>46</v>
      </c>
      <c r="K24" s="302"/>
      <c r="L24" s="302"/>
      <c r="M24" s="302"/>
      <c r="N24" s="302"/>
      <c r="O24" s="302"/>
      <c r="P24" s="302"/>
      <c r="Q24" s="302"/>
      <c r="R24" s="302"/>
      <c r="S24" s="303"/>
    </row>
    <row r="25" spans="2:20" ht="15" customHeight="1" x14ac:dyDescent="0.25">
      <c r="B25" s="251"/>
      <c r="C25" s="246"/>
      <c r="D25" s="252"/>
      <c r="E25" s="278"/>
      <c r="F25" s="246"/>
      <c r="G25" s="254"/>
      <c r="J25" s="301"/>
      <c r="K25" s="302"/>
      <c r="L25" s="302"/>
      <c r="M25" s="302"/>
      <c r="N25" s="302"/>
      <c r="O25" s="302"/>
      <c r="P25" s="302"/>
      <c r="Q25" s="302"/>
      <c r="R25" s="302"/>
      <c r="S25" s="303"/>
    </row>
    <row r="26" spans="2:20" ht="14.45" customHeight="1" x14ac:dyDescent="0.25">
      <c r="B26" s="251"/>
      <c r="C26" s="246"/>
      <c r="D26" s="252"/>
      <c r="E26" s="278"/>
      <c r="F26" s="246"/>
      <c r="G26" s="254"/>
      <c r="J26" s="301" t="s">
        <v>47</v>
      </c>
      <c r="K26" s="302"/>
      <c r="L26" s="302"/>
      <c r="M26" s="302"/>
      <c r="N26" s="302"/>
      <c r="O26" s="302"/>
      <c r="P26" s="302"/>
      <c r="Q26" s="302"/>
      <c r="R26" s="302"/>
      <c r="S26" s="303"/>
      <c r="T26" s="165"/>
    </row>
    <row r="27" spans="2:20" ht="15" customHeight="1" x14ac:dyDescent="0.25">
      <c r="B27" s="251"/>
      <c r="C27" s="246"/>
      <c r="D27" s="252"/>
      <c r="E27" s="278"/>
      <c r="F27" s="246"/>
      <c r="G27" s="254"/>
      <c r="J27" s="301" t="s">
        <v>48</v>
      </c>
      <c r="K27" s="302"/>
      <c r="L27" s="302"/>
      <c r="M27" s="302"/>
      <c r="N27" s="302"/>
      <c r="O27" s="302"/>
      <c r="P27" s="302"/>
      <c r="Q27" s="302"/>
      <c r="R27" s="302"/>
      <c r="S27" s="303"/>
    </row>
    <row r="28" spans="2:20" ht="15.75" thickBot="1" x14ac:dyDescent="0.3">
      <c r="B28" s="251"/>
      <c r="C28" s="246"/>
      <c r="D28" s="252"/>
      <c r="E28" s="278"/>
      <c r="F28" s="246"/>
      <c r="G28" s="254"/>
      <c r="J28" s="298"/>
      <c r="K28" s="299"/>
      <c r="L28" s="299"/>
      <c r="M28" s="299"/>
      <c r="N28" s="299"/>
      <c r="O28" s="299"/>
      <c r="P28" s="299"/>
      <c r="Q28" s="299"/>
      <c r="R28" s="299"/>
      <c r="S28" s="300"/>
    </row>
    <row r="29" spans="2:20" x14ac:dyDescent="0.25">
      <c r="B29" s="251"/>
      <c r="C29" s="246"/>
      <c r="D29" s="252"/>
      <c r="E29" s="278"/>
      <c r="F29" s="246"/>
      <c r="G29" s="254"/>
    </row>
    <row r="30" spans="2:20" x14ac:dyDescent="0.25">
      <c r="B30" s="251"/>
      <c r="C30" s="246"/>
      <c r="D30" s="252"/>
      <c r="E30" s="278"/>
      <c r="F30" s="246"/>
      <c r="G30" s="254"/>
    </row>
    <row r="31" spans="2:20" x14ac:dyDescent="0.25">
      <c r="B31" s="251"/>
      <c r="C31" s="246"/>
      <c r="D31" s="252"/>
      <c r="E31" s="278"/>
      <c r="F31" s="246"/>
      <c r="G31" s="254"/>
    </row>
    <row r="32" spans="2:20" x14ac:dyDescent="0.25">
      <c r="B32" s="251"/>
      <c r="C32" s="246"/>
      <c r="D32" s="252"/>
      <c r="E32" s="278"/>
      <c r="F32" s="246"/>
      <c r="G32" s="254"/>
    </row>
    <row r="33" spans="2:7" x14ac:dyDescent="0.25">
      <c r="B33" s="251"/>
      <c r="C33" s="246"/>
      <c r="D33" s="252"/>
      <c r="E33" s="278"/>
      <c r="F33" s="246"/>
      <c r="G33" s="254"/>
    </row>
    <row r="34" spans="2:7" x14ac:dyDescent="0.25">
      <c r="B34" s="251"/>
      <c r="C34" s="246"/>
      <c r="D34" s="252"/>
      <c r="E34" s="278"/>
      <c r="F34" s="246"/>
      <c r="G34" s="254"/>
    </row>
    <row r="35" spans="2:7" x14ac:dyDescent="0.25">
      <c r="B35" s="251"/>
      <c r="C35" s="246"/>
      <c r="D35" s="252"/>
      <c r="E35" s="278"/>
      <c r="F35" s="246"/>
      <c r="G35" s="254"/>
    </row>
    <row r="36" spans="2:7" x14ac:dyDescent="0.25">
      <c r="B36" s="251"/>
      <c r="C36" s="246"/>
      <c r="D36" s="252"/>
      <c r="E36" s="278"/>
      <c r="F36" s="246"/>
      <c r="G36" s="254"/>
    </row>
    <row r="37" spans="2:7" x14ac:dyDescent="0.25">
      <c r="B37" s="251"/>
      <c r="C37" s="246"/>
      <c r="D37" s="252"/>
      <c r="E37" s="278"/>
      <c r="F37" s="246"/>
      <c r="G37" s="254"/>
    </row>
    <row r="38" spans="2:7" x14ac:dyDescent="0.25">
      <c r="B38" s="251"/>
      <c r="C38" s="246"/>
      <c r="D38" s="252"/>
      <c r="E38" s="278"/>
      <c r="F38" s="246"/>
      <c r="G38" s="254"/>
    </row>
    <row r="39" spans="2:7" x14ac:dyDescent="0.25">
      <c r="B39" s="251"/>
      <c r="C39" s="246"/>
      <c r="D39" s="252"/>
      <c r="E39" s="278"/>
      <c r="F39" s="246"/>
      <c r="G39" s="254"/>
    </row>
    <row r="40" spans="2:7" x14ac:dyDescent="0.25">
      <c r="B40" s="251"/>
      <c r="C40" s="246"/>
      <c r="D40" s="252"/>
      <c r="E40" s="278"/>
      <c r="F40" s="246"/>
      <c r="G40" s="254"/>
    </row>
    <row r="41" spans="2:7" ht="15.75" thickBot="1" x14ac:dyDescent="0.3">
      <c r="B41" s="255"/>
      <c r="C41" s="256"/>
      <c r="D41" s="257"/>
      <c r="E41" s="279"/>
      <c r="F41" s="256"/>
      <c r="G41" s="259"/>
    </row>
  </sheetData>
  <sheetProtection sheet="1" objects="1" scenarios="1"/>
  <mergeCells count="9">
    <mergeCell ref="J23:S23"/>
    <mergeCell ref="J26:S26"/>
    <mergeCell ref="J27:S28"/>
    <mergeCell ref="J18:R18"/>
    <mergeCell ref="J19:S19"/>
    <mergeCell ref="J20:S20"/>
    <mergeCell ref="J21:S21"/>
    <mergeCell ref="J22:S22"/>
    <mergeCell ref="J24:S25"/>
  </mergeCells>
  <dataValidations count="2">
    <dataValidation type="list" allowBlank="1" showInputMessage="1" showErrorMessage="1" sqref="F4:F7 F9:F41 F8" xr:uid="{92C126D0-EA08-40B8-9401-288FD4B43FDF}">
      <formula1>druh</formula1>
    </dataValidation>
    <dataValidation type="list" allowBlank="1" showInputMessage="1" showErrorMessage="1" sqref="C4:C41" xr:uid="{E96CB282-EA71-44F7-9D81-A113E4C51E5F}">
      <formula1>$K$4:$K$14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3E0E-94B0-4215-83B4-891A0D2B7D94}">
  <sheetPr>
    <tabColor theme="8" tint="0.39997558519241921"/>
  </sheetPr>
  <dimension ref="B1:S40"/>
  <sheetViews>
    <sheetView showGridLines="0" topLeftCell="C1" zoomScale="90" zoomScaleNormal="110" workbookViewId="0">
      <pane ySplit="3" topLeftCell="A4" activePane="bottomLeft" state="frozen"/>
      <selection activeCell="C4" sqref="C4:C41"/>
      <selection pane="bottomLeft" activeCell="C3" sqref="C3"/>
    </sheetView>
  </sheetViews>
  <sheetFormatPr defaultColWidth="8.85546875" defaultRowHeight="15" x14ac:dyDescent="0.25"/>
  <cols>
    <col min="1" max="1" width="1.42578125" customWidth="1"/>
    <col min="2" max="3" width="34.28515625" customWidth="1"/>
    <col min="4" max="5" width="22.7109375" customWidth="1"/>
    <col min="6" max="6" width="21.28515625" customWidth="1"/>
    <col min="7" max="7" width="32" customWidth="1"/>
    <col min="8" max="8" width="1.42578125" customWidth="1"/>
  </cols>
  <sheetData>
    <row r="1" spans="2:11" ht="7.5" customHeight="1" thickBot="1" x14ac:dyDescent="0.3"/>
    <row r="2" spans="2:11" ht="19.5" thickBot="1" x14ac:dyDescent="0.35">
      <c r="B2" s="284" t="s">
        <v>49</v>
      </c>
      <c r="C2" s="136" t="s">
        <v>22</v>
      </c>
      <c r="D2" s="137">
        <f>SUM(p2_plan)</f>
        <v>0</v>
      </c>
      <c r="E2" s="138">
        <f>SUM(p2_real)</f>
        <v>0</v>
      </c>
      <c r="F2" s="139"/>
      <c r="G2" s="138"/>
    </row>
    <row r="3" spans="2:11" ht="19.5" thickBot="1" x14ac:dyDescent="0.35">
      <c r="B3" s="140" t="s">
        <v>23</v>
      </c>
      <c r="C3" s="141" t="s">
        <v>24</v>
      </c>
      <c r="D3" s="141" t="s">
        <v>7</v>
      </c>
      <c r="E3" s="141" t="s">
        <v>8</v>
      </c>
      <c r="F3" s="141" t="s">
        <v>13</v>
      </c>
      <c r="G3" s="142" t="s">
        <v>25</v>
      </c>
      <c r="K3" s="242" t="s">
        <v>26</v>
      </c>
    </row>
    <row r="4" spans="2:11" x14ac:dyDescent="0.25">
      <c r="B4" s="245"/>
      <c r="C4" s="249"/>
      <c r="D4" s="247"/>
      <c r="E4" s="248"/>
      <c r="F4" s="249"/>
      <c r="G4" s="250"/>
      <c r="K4" s="268"/>
    </row>
    <row r="5" spans="2:11" x14ac:dyDescent="0.25">
      <c r="B5" s="251"/>
      <c r="C5" s="246"/>
      <c r="D5" s="252"/>
      <c r="E5" s="253"/>
      <c r="F5" s="246"/>
      <c r="G5" s="254"/>
      <c r="K5" s="268"/>
    </row>
    <row r="6" spans="2:11" x14ac:dyDescent="0.25">
      <c r="B6" s="251"/>
      <c r="C6" s="246"/>
      <c r="D6" s="252"/>
      <c r="E6" s="253"/>
      <c r="F6" s="246"/>
      <c r="G6" s="254"/>
      <c r="K6" s="268"/>
    </row>
    <row r="7" spans="2:11" x14ac:dyDescent="0.25">
      <c r="B7" s="251"/>
      <c r="C7" s="246"/>
      <c r="D7" s="252"/>
      <c r="E7" s="253"/>
      <c r="F7" s="246"/>
      <c r="G7" s="254"/>
      <c r="K7" s="268"/>
    </row>
    <row r="8" spans="2:11" x14ac:dyDescent="0.25">
      <c r="B8" s="251"/>
      <c r="C8" s="246"/>
      <c r="D8" s="252"/>
      <c r="E8" s="253"/>
      <c r="F8" s="246"/>
      <c r="G8" s="254"/>
      <c r="K8" s="268"/>
    </row>
    <row r="9" spans="2:11" x14ac:dyDescent="0.25">
      <c r="B9" s="251"/>
      <c r="C9" s="246"/>
      <c r="D9" s="252"/>
      <c r="E9" s="253"/>
      <c r="F9" s="246"/>
      <c r="G9" s="254"/>
      <c r="K9" s="268"/>
    </row>
    <row r="10" spans="2:11" x14ac:dyDescent="0.25">
      <c r="B10" s="251"/>
      <c r="C10" s="246"/>
      <c r="D10" s="252"/>
      <c r="E10" s="253"/>
      <c r="F10" s="246"/>
      <c r="G10" s="254"/>
      <c r="K10" s="268"/>
    </row>
    <row r="11" spans="2:11" ht="15.75" thickBot="1" x14ac:dyDescent="0.3">
      <c r="B11" s="251"/>
      <c r="C11" s="246"/>
      <c r="D11" s="252"/>
      <c r="E11" s="253"/>
      <c r="F11" s="246"/>
      <c r="G11" s="254"/>
      <c r="K11" s="269"/>
    </row>
    <row r="12" spans="2:11" x14ac:dyDescent="0.25">
      <c r="B12" s="251"/>
      <c r="C12" s="246"/>
      <c r="D12" s="252"/>
      <c r="E12" s="253"/>
      <c r="F12" s="246"/>
      <c r="G12" s="254"/>
    </row>
    <row r="13" spans="2:11" x14ac:dyDescent="0.25">
      <c r="B13" s="251"/>
      <c r="C13" s="246"/>
      <c r="D13" s="252"/>
      <c r="E13" s="253"/>
      <c r="F13" s="246"/>
      <c r="G13" s="254"/>
    </row>
    <row r="14" spans="2:11" x14ac:dyDescent="0.25">
      <c r="B14" s="251"/>
      <c r="C14" s="246"/>
      <c r="D14" s="252"/>
      <c r="E14" s="253"/>
      <c r="F14" s="246"/>
      <c r="G14" s="254"/>
    </row>
    <row r="15" spans="2:11" x14ac:dyDescent="0.25">
      <c r="B15" s="251"/>
      <c r="C15" s="246"/>
      <c r="D15" s="252"/>
      <c r="E15" s="253"/>
      <c r="F15" s="246"/>
      <c r="G15" s="254"/>
    </row>
    <row r="16" spans="2:11" ht="15.75" thickBot="1" x14ac:dyDescent="0.3">
      <c r="B16" s="251"/>
      <c r="C16" s="246"/>
      <c r="D16" s="252"/>
      <c r="E16" s="253"/>
      <c r="F16" s="246"/>
      <c r="G16" s="254"/>
    </row>
    <row r="17" spans="2:19" x14ac:dyDescent="0.25">
      <c r="B17" s="251"/>
      <c r="C17" s="246"/>
      <c r="D17" s="252"/>
      <c r="E17" s="253"/>
      <c r="F17" s="246"/>
      <c r="G17" s="254"/>
      <c r="J17" s="166" t="s">
        <v>0</v>
      </c>
      <c r="K17" s="167"/>
      <c r="L17" s="167"/>
      <c r="M17" s="171"/>
      <c r="N17" s="171"/>
      <c r="O17" s="171"/>
      <c r="P17" s="171"/>
      <c r="Q17" s="171"/>
      <c r="R17" s="171"/>
      <c r="S17" s="168"/>
    </row>
    <row r="18" spans="2:19" x14ac:dyDescent="0.25">
      <c r="B18" s="251"/>
      <c r="C18" s="246"/>
      <c r="D18" s="252"/>
      <c r="E18" s="253"/>
      <c r="F18" s="246"/>
      <c r="G18" s="254"/>
      <c r="J18" s="169" t="s">
        <v>54</v>
      </c>
      <c r="K18" s="174"/>
      <c r="L18" s="174"/>
      <c r="M18" s="175"/>
      <c r="N18" s="175"/>
      <c r="O18" s="175"/>
      <c r="P18" s="175"/>
      <c r="Q18" s="175"/>
      <c r="R18" s="175"/>
      <c r="S18" s="170"/>
    </row>
    <row r="19" spans="2:19" x14ac:dyDescent="0.25">
      <c r="B19" s="251"/>
      <c r="C19" s="246"/>
      <c r="D19" s="252"/>
      <c r="E19" s="253"/>
      <c r="F19" s="246"/>
      <c r="G19" s="254"/>
      <c r="J19" s="301" t="s">
        <v>40</v>
      </c>
      <c r="K19" s="304"/>
      <c r="L19" s="304"/>
      <c r="M19" s="304"/>
      <c r="N19" s="304"/>
      <c r="O19" s="304"/>
      <c r="P19" s="304"/>
      <c r="Q19" s="304"/>
      <c r="R19" s="304"/>
      <c r="S19" s="170"/>
    </row>
    <row r="20" spans="2:19" x14ac:dyDescent="0.25">
      <c r="B20" s="251"/>
      <c r="C20" s="246"/>
      <c r="D20" s="252"/>
      <c r="E20" s="253"/>
      <c r="F20" s="246"/>
      <c r="G20" s="254"/>
      <c r="J20" s="301" t="s">
        <v>41</v>
      </c>
      <c r="K20" s="304"/>
      <c r="L20" s="304"/>
      <c r="M20" s="304"/>
      <c r="N20" s="304"/>
      <c r="O20" s="304"/>
      <c r="P20" s="304"/>
      <c r="Q20" s="304"/>
      <c r="R20" s="304"/>
      <c r="S20" s="303"/>
    </row>
    <row r="21" spans="2:19" x14ac:dyDescent="0.25">
      <c r="B21" s="251"/>
      <c r="C21" s="246"/>
      <c r="D21" s="252"/>
      <c r="E21" s="253"/>
      <c r="F21" s="246"/>
      <c r="G21" s="254"/>
      <c r="J21" s="301" t="s">
        <v>42</v>
      </c>
      <c r="K21" s="304"/>
      <c r="L21" s="304"/>
      <c r="M21" s="304"/>
      <c r="N21" s="304"/>
      <c r="O21" s="304"/>
      <c r="P21" s="304"/>
      <c r="Q21" s="304"/>
      <c r="R21" s="304"/>
      <c r="S21" s="303"/>
    </row>
    <row r="22" spans="2:19" x14ac:dyDescent="0.25">
      <c r="B22" s="251"/>
      <c r="C22" s="246"/>
      <c r="D22" s="252"/>
      <c r="E22" s="253"/>
      <c r="F22" s="246"/>
      <c r="G22" s="254"/>
      <c r="J22" s="301" t="s">
        <v>43</v>
      </c>
      <c r="K22" s="304"/>
      <c r="L22" s="304"/>
      <c r="M22" s="304"/>
      <c r="N22" s="304"/>
      <c r="O22" s="304"/>
      <c r="P22" s="304"/>
      <c r="Q22" s="304"/>
      <c r="R22" s="304"/>
      <c r="S22" s="303"/>
    </row>
    <row r="23" spans="2:19" x14ac:dyDescent="0.25">
      <c r="B23" s="251"/>
      <c r="C23" s="246"/>
      <c r="D23" s="252"/>
      <c r="E23" s="253"/>
      <c r="F23" s="246"/>
      <c r="G23" s="254"/>
      <c r="J23" s="301" t="s">
        <v>44</v>
      </c>
      <c r="K23" s="304"/>
      <c r="L23" s="304"/>
      <c r="M23" s="304"/>
      <c r="N23" s="304"/>
      <c r="O23" s="304"/>
      <c r="P23" s="304"/>
      <c r="Q23" s="304"/>
      <c r="R23" s="304"/>
      <c r="S23" s="303"/>
    </row>
    <row r="24" spans="2:19" x14ac:dyDescent="0.25">
      <c r="B24" s="251"/>
      <c r="C24" s="246"/>
      <c r="D24" s="252"/>
      <c r="E24" s="253"/>
      <c r="F24" s="246"/>
      <c r="G24" s="254"/>
      <c r="J24" s="301" t="s">
        <v>45</v>
      </c>
      <c r="K24" s="304"/>
      <c r="L24" s="304"/>
      <c r="M24" s="304"/>
      <c r="N24" s="304"/>
      <c r="O24" s="304"/>
      <c r="P24" s="304"/>
      <c r="Q24" s="304"/>
      <c r="R24" s="304"/>
      <c r="S24" s="303"/>
    </row>
    <row r="25" spans="2:19" x14ac:dyDescent="0.25">
      <c r="B25" s="251"/>
      <c r="C25" s="246"/>
      <c r="D25" s="252"/>
      <c r="E25" s="253"/>
      <c r="F25" s="246"/>
      <c r="G25" s="254"/>
      <c r="J25" s="301" t="s">
        <v>46</v>
      </c>
      <c r="K25" s="304"/>
      <c r="L25" s="304"/>
      <c r="M25" s="304"/>
      <c r="N25" s="304"/>
      <c r="O25" s="304"/>
      <c r="P25" s="304"/>
      <c r="Q25" s="304"/>
      <c r="R25" s="304"/>
      <c r="S25" s="303"/>
    </row>
    <row r="26" spans="2:19" x14ac:dyDescent="0.25">
      <c r="B26" s="251"/>
      <c r="C26" s="246"/>
      <c r="D26" s="252"/>
      <c r="E26" s="253"/>
      <c r="F26" s="246"/>
      <c r="G26" s="254"/>
      <c r="J26" s="301"/>
      <c r="K26" s="304"/>
      <c r="L26" s="304"/>
      <c r="M26" s="304"/>
      <c r="N26" s="304"/>
      <c r="O26" s="304"/>
      <c r="P26" s="304"/>
      <c r="Q26" s="304"/>
      <c r="R26" s="304"/>
      <c r="S26" s="303"/>
    </row>
    <row r="27" spans="2:19" x14ac:dyDescent="0.25">
      <c r="B27" s="251"/>
      <c r="C27" s="246"/>
      <c r="D27" s="252"/>
      <c r="E27" s="253"/>
      <c r="F27" s="246"/>
      <c r="G27" s="254"/>
      <c r="J27" s="301" t="s">
        <v>47</v>
      </c>
      <c r="K27" s="304"/>
      <c r="L27" s="304"/>
      <c r="M27" s="304"/>
      <c r="N27" s="304"/>
      <c r="O27" s="304"/>
      <c r="P27" s="304"/>
      <c r="Q27" s="304"/>
      <c r="R27" s="304"/>
      <c r="S27" s="303"/>
    </row>
    <row r="28" spans="2:19" x14ac:dyDescent="0.25">
      <c r="B28" s="251"/>
      <c r="C28" s="246"/>
      <c r="D28" s="252"/>
      <c r="E28" s="253"/>
      <c r="F28" s="246"/>
      <c r="G28" s="254"/>
      <c r="J28" s="301" t="s">
        <v>48</v>
      </c>
      <c r="K28" s="304"/>
      <c r="L28" s="304"/>
      <c r="M28" s="304"/>
      <c r="N28" s="304"/>
      <c r="O28" s="304"/>
      <c r="P28" s="304"/>
      <c r="Q28" s="304"/>
      <c r="R28" s="304"/>
      <c r="S28" s="303"/>
    </row>
    <row r="29" spans="2:19" ht="15.75" thickBot="1" x14ac:dyDescent="0.3">
      <c r="B29" s="251"/>
      <c r="C29" s="246"/>
      <c r="D29" s="252"/>
      <c r="E29" s="253"/>
      <c r="F29" s="246"/>
      <c r="G29" s="254"/>
      <c r="J29" s="298"/>
      <c r="K29" s="299"/>
      <c r="L29" s="299"/>
      <c r="M29" s="299"/>
      <c r="N29" s="299"/>
      <c r="O29" s="299"/>
      <c r="P29" s="299"/>
      <c r="Q29" s="299"/>
      <c r="R29" s="299"/>
      <c r="S29" s="300"/>
    </row>
    <row r="30" spans="2:19" x14ac:dyDescent="0.25">
      <c r="B30" s="251"/>
      <c r="C30" s="246"/>
      <c r="D30" s="252"/>
      <c r="E30" s="253"/>
      <c r="F30" s="246"/>
      <c r="G30" s="254"/>
    </row>
    <row r="31" spans="2:19" x14ac:dyDescent="0.25">
      <c r="B31" s="251"/>
      <c r="C31" s="246"/>
      <c r="D31" s="252"/>
      <c r="E31" s="253"/>
      <c r="F31" s="246"/>
      <c r="G31" s="254"/>
    </row>
    <row r="32" spans="2:19" x14ac:dyDescent="0.25">
      <c r="B32" s="251"/>
      <c r="C32" s="246"/>
      <c r="D32" s="252"/>
      <c r="E32" s="253"/>
      <c r="F32" s="246"/>
      <c r="G32" s="254"/>
    </row>
    <row r="33" spans="2:7" x14ac:dyDescent="0.25">
      <c r="B33" s="251"/>
      <c r="C33" s="246"/>
      <c r="D33" s="252"/>
      <c r="E33" s="253"/>
      <c r="F33" s="246"/>
      <c r="G33" s="254"/>
    </row>
    <row r="34" spans="2:7" x14ac:dyDescent="0.25">
      <c r="B34" s="251"/>
      <c r="C34" s="246"/>
      <c r="D34" s="252"/>
      <c r="E34" s="253"/>
      <c r="F34" s="246"/>
      <c r="G34" s="254"/>
    </row>
    <row r="35" spans="2:7" x14ac:dyDescent="0.25">
      <c r="B35" s="251"/>
      <c r="C35" s="246"/>
      <c r="D35" s="252"/>
      <c r="E35" s="253"/>
      <c r="F35" s="246"/>
      <c r="G35" s="254"/>
    </row>
    <row r="36" spans="2:7" x14ac:dyDescent="0.25">
      <c r="B36" s="251"/>
      <c r="C36" s="246"/>
      <c r="D36" s="252"/>
      <c r="E36" s="253"/>
      <c r="F36" s="246"/>
      <c r="G36" s="254"/>
    </row>
    <row r="37" spans="2:7" x14ac:dyDescent="0.25">
      <c r="B37" s="251"/>
      <c r="C37" s="246"/>
      <c r="D37" s="252"/>
      <c r="E37" s="253"/>
      <c r="F37" s="246"/>
      <c r="G37" s="254"/>
    </row>
    <row r="38" spans="2:7" x14ac:dyDescent="0.25">
      <c r="B38" s="251"/>
      <c r="C38" s="246"/>
      <c r="D38" s="252"/>
      <c r="E38" s="253"/>
      <c r="F38" s="246"/>
      <c r="G38" s="254"/>
    </row>
    <row r="39" spans="2:7" x14ac:dyDescent="0.25">
      <c r="B39" s="251"/>
      <c r="C39" s="246"/>
      <c r="D39" s="252"/>
      <c r="E39" s="253"/>
      <c r="F39" s="246"/>
      <c r="G39" s="254"/>
    </row>
    <row r="40" spans="2:7" ht="15.75" thickBot="1" x14ac:dyDescent="0.3">
      <c r="B40" s="255"/>
      <c r="C40" s="256"/>
      <c r="D40" s="257"/>
      <c r="E40" s="258"/>
      <c r="F40" s="256"/>
      <c r="G40" s="259"/>
    </row>
  </sheetData>
  <sheetProtection sheet="1" objects="1" scenarios="1"/>
  <mergeCells count="9">
    <mergeCell ref="J25:S26"/>
    <mergeCell ref="J27:S27"/>
    <mergeCell ref="J28:S29"/>
    <mergeCell ref="J19:R19"/>
    <mergeCell ref="J20:S20"/>
    <mergeCell ref="J21:S21"/>
    <mergeCell ref="J22:S22"/>
    <mergeCell ref="J23:S23"/>
    <mergeCell ref="J24:S24"/>
  </mergeCells>
  <dataValidations count="2">
    <dataValidation type="list" allowBlank="1" showInputMessage="1" showErrorMessage="1" sqref="F4:F40" xr:uid="{873F190E-0C98-4226-8CF9-337FD0CE6BCB}">
      <formula1>druh</formula1>
    </dataValidation>
    <dataValidation type="list" allowBlank="1" showInputMessage="1" showErrorMessage="1" sqref="C4:C40" xr:uid="{F65F55C5-EEA5-44F7-B3B9-EA09183B0EAA}">
      <formula1>$K$4:$K$10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C0BA-28C6-4140-B66F-D7DDEA3F3E82}">
  <sheetPr>
    <tabColor theme="7" tint="0.39997558519241921"/>
  </sheetPr>
  <dimension ref="B1:S40"/>
  <sheetViews>
    <sheetView showGridLines="0" workbookViewId="0">
      <pane ySplit="3" topLeftCell="A4" activePane="bottomLeft" state="frozen"/>
      <selection pane="bottomLeft" activeCell="K4" sqref="K4"/>
    </sheetView>
  </sheetViews>
  <sheetFormatPr defaultColWidth="8.85546875" defaultRowHeight="15" x14ac:dyDescent="0.25"/>
  <cols>
    <col min="1" max="1" width="1.42578125" customWidth="1"/>
    <col min="2" max="3" width="34.28515625" customWidth="1"/>
    <col min="4" max="5" width="22.7109375" customWidth="1"/>
    <col min="6" max="6" width="21.28515625" customWidth="1"/>
    <col min="7" max="7" width="32" customWidth="1"/>
    <col min="8" max="8" width="1.42578125" customWidth="1"/>
  </cols>
  <sheetData>
    <row r="1" spans="2:11" ht="7.5" customHeight="1" thickBot="1" x14ac:dyDescent="0.3"/>
    <row r="2" spans="2:11" ht="19.5" thickBot="1" x14ac:dyDescent="0.35">
      <c r="B2" s="285" t="s">
        <v>50</v>
      </c>
      <c r="C2" s="122" t="s">
        <v>22</v>
      </c>
      <c r="D2" s="123">
        <f>SUM(p3_plan)</f>
        <v>0</v>
      </c>
      <c r="E2" s="124">
        <f>SUM(p3_real)</f>
        <v>0</v>
      </c>
      <c r="F2" s="125"/>
      <c r="G2" s="124"/>
    </row>
    <row r="3" spans="2:11" ht="19.5" thickBot="1" x14ac:dyDescent="0.35">
      <c r="B3" s="126" t="s">
        <v>23</v>
      </c>
      <c r="C3" s="127" t="s">
        <v>24</v>
      </c>
      <c r="D3" s="127" t="s">
        <v>7</v>
      </c>
      <c r="E3" s="127" t="s">
        <v>8</v>
      </c>
      <c r="F3" s="127" t="s">
        <v>13</v>
      </c>
      <c r="G3" s="128" t="s">
        <v>25</v>
      </c>
      <c r="K3" s="241" t="s">
        <v>26</v>
      </c>
    </row>
    <row r="4" spans="2:11" x14ac:dyDescent="0.25">
      <c r="B4" s="245"/>
      <c r="C4" s="246"/>
      <c r="D4" s="247"/>
      <c r="E4" s="248"/>
      <c r="F4" s="249"/>
      <c r="G4" s="250"/>
      <c r="K4" s="266"/>
    </row>
    <row r="5" spans="2:11" x14ac:dyDescent="0.25">
      <c r="B5" s="251"/>
      <c r="C5" s="246"/>
      <c r="D5" s="252"/>
      <c r="E5" s="253"/>
      <c r="F5" s="246"/>
      <c r="G5" s="254"/>
      <c r="K5" s="266"/>
    </row>
    <row r="6" spans="2:11" x14ac:dyDescent="0.25">
      <c r="B6" s="251"/>
      <c r="C6" s="246"/>
      <c r="D6" s="252"/>
      <c r="E6" s="253"/>
      <c r="F6" s="246"/>
      <c r="G6" s="254"/>
      <c r="K6" s="266"/>
    </row>
    <row r="7" spans="2:11" x14ac:dyDescent="0.25">
      <c r="B7" s="251"/>
      <c r="C7" s="246"/>
      <c r="D7" s="252"/>
      <c r="E7" s="253"/>
      <c r="F7" s="246"/>
      <c r="G7" s="254"/>
      <c r="K7" s="266"/>
    </row>
    <row r="8" spans="2:11" x14ac:dyDescent="0.25">
      <c r="B8" s="251"/>
      <c r="C8" s="246"/>
      <c r="D8" s="252"/>
      <c r="E8" s="253"/>
      <c r="F8" s="246"/>
      <c r="G8" s="254"/>
      <c r="K8" s="266"/>
    </row>
    <row r="9" spans="2:11" x14ac:dyDescent="0.25">
      <c r="B9" s="251"/>
      <c r="C9" s="246"/>
      <c r="D9" s="252"/>
      <c r="E9" s="253"/>
      <c r="F9" s="246"/>
      <c r="G9" s="254"/>
      <c r="K9" s="266"/>
    </row>
    <row r="10" spans="2:11" x14ac:dyDescent="0.25">
      <c r="B10" s="251"/>
      <c r="C10" s="246"/>
      <c r="D10" s="252"/>
      <c r="E10" s="253"/>
      <c r="F10" s="246"/>
      <c r="G10" s="254"/>
      <c r="K10" s="266"/>
    </row>
    <row r="11" spans="2:11" ht="15.75" thickBot="1" x14ac:dyDescent="0.3">
      <c r="B11" s="251"/>
      <c r="C11" s="246"/>
      <c r="D11" s="252"/>
      <c r="E11" s="253"/>
      <c r="F11" s="246"/>
      <c r="G11" s="254"/>
      <c r="K11" s="267"/>
    </row>
    <row r="12" spans="2:11" x14ac:dyDescent="0.25">
      <c r="B12" s="251"/>
      <c r="C12" s="246"/>
      <c r="D12" s="252"/>
      <c r="E12" s="253"/>
      <c r="F12" s="246"/>
      <c r="G12" s="254"/>
    </row>
    <row r="13" spans="2:11" x14ac:dyDescent="0.25">
      <c r="B13" s="251"/>
      <c r="C13" s="246"/>
      <c r="D13" s="252"/>
      <c r="E13" s="253"/>
      <c r="F13" s="246"/>
      <c r="G13" s="254"/>
    </row>
    <row r="14" spans="2:11" x14ac:dyDescent="0.25">
      <c r="B14" s="251"/>
      <c r="C14" s="246"/>
      <c r="D14" s="252"/>
      <c r="E14" s="253"/>
      <c r="F14" s="246"/>
      <c r="G14" s="254"/>
    </row>
    <row r="15" spans="2:11" x14ac:dyDescent="0.25">
      <c r="B15" s="251"/>
      <c r="C15" s="246"/>
      <c r="D15" s="252"/>
      <c r="E15" s="253"/>
      <c r="F15" s="246"/>
      <c r="G15" s="254"/>
    </row>
    <row r="16" spans="2:11" ht="15.75" thickBot="1" x14ac:dyDescent="0.3">
      <c r="B16" s="251"/>
      <c r="C16" s="246"/>
      <c r="D16" s="252"/>
      <c r="E16" s="253"/>
      <c r="F16" s="246"/>
      <c r="G16" s="254"/>
    </row>
    <row r="17" spans="2:19" x14ac:dyDescent="0.25">
      <c r="B17" s="251"/>
      <c r="C17" s="246"/>
      <c r="D17" s="252"/>
      <c r="E17" s="253"/>
      <c r="F17" s="246"/>
      <c r="G17" s="254"/>
      <c r="J17" s="166" t="s">
        <v>0</v>
      </c>
      <c r="K17" s="167"/>
      <c r="L17" s="167"/>
      <c r="M17" s="171"/>
      <c r="N17" s="171"/>
      <c r="O17" s="171"/>
      <c r="P17" s="171"/>
      <c r="Q17" s="171"/>
      <c r="R17" s="171"/>
      <c r="S17" s="168"/>
    </row>
    <row r="18" spans="2:19" x14ac:dyDescent="0.25">
      <c r="B18" s="251"/>
      <c r="C18" s="246"/>
      <c r="D18" s="252"/>
      <c r="E18" s="253"/>
      <c r="F18" s="246"/>
      <c r="G18" s="254"/>
      <c r="J18" s="169" t="s">
        <v>54</v>
      </c>
      <c r="K18" s="174"/>
      <c r="L18" s="174"/>
      <c r="M18" s="175"/>
      <c r="N18" s="175"/>
      <c r="O18" s="175"/>
      <c r="P18" s="175"/>
      <c r="Q18" s="175"/>
      <c r="R18" s="175"/>
      <c r="S18" s="170"/>
    </row>
    <row r="19" spans="2:19" x14ac:dyDescent="0.25">
      <c r="B19" s="251"/>
      <c r="C19" s="246"/>
      <c r="D19" s="252"/>
      <c r="E19" s="253"/>
      <c r="F19" s="246"/>
      <c r="G19" s="254"/>
      <c r="J19" s="301" t="s">
        <v>40</v>
      </c>
      <c r="K19" s="304"/>
      <c r="L19" s="304"/>
      <c r="M19" s="304"/>
      <c r="N19" s="304"/>
      <c r="O19" s="304"/>
      <c r="P19" s="304"/>
      <c r="Q19" s="304"/>
      <c r="R19" s="304"/>
      <c r="S19" s="170"/>
    </row>
    <row r="20" spans="2:19" x14ac:dyDescent="0.25">
      <c r="B20" s="251"/>
      <c r="C20" s="246"/>
      <c r="D20" s="252"/>
      <c r="E20" s="253"/>
      <c r="F20" s="246"/>
      <c r="G20" s="254"/>
      <c r="J20" s="301" t="s">
        <v>41</v>
      </c>
      <c r="K20" s="304"/>
      <c r="L20" s="304"/>
      <c r="M20" s="304"/>
      <c r="N20" s="304"/>
      <c r="O20" s="304"/>
      <c r="P20" s="304"/>
      <c r="Q20" s="304"/>
      <c r="R20" s="304"/>
      <c r="S20" s="303"/>
    </row>
    <row r="21" spans="2:19" x14ac:dyDescent="0.25">
      <c r="B21" s="251"/>
      <c r="C21" s="246"/>
      <c r="D21" s="252"/>
      <c r="E21" s="253"/>
      <c r="F21" s="246"/>
      <c r="G21" s="254"/>
      <c r="J21" s="301" t="s">
        <v>42</v>
      </c>
      <c r="K21" s="304"/>
      <c r="L21" s="304"/>
      <c r="M21" s="304"/>
      <c r="N21" s="304"/>
      <c r="O21" s="304"/>
      <c r="P21" s="304"/>
      <c r="Q21" s="304"/>
      <c r="R21" s="304"/>
      <c r="S21" s="303"/>
    </row>
    <row r="22" spans="2:19" x14ac:dyDescent="0.25">
      <c r="B22" s="251"/>
      <c r="C22" s="246"/>
      <c r="D22" s="252"/>
      <c r="E22" s="253"/>
      <c r="F22" s="246"/>
      <c r="G22" s="254"/>
      <c r="J22" s="301" t="s">
        <v>43</v>
      </c>
      <c r="K22" s="304"/>
      <c r="L22" s="304"/>
      <c r="M22" s="304"/>
      <c r="N22" s="304"/>
      <c r="O22" s="304"/>
      <c r="P22" s="304"/>
      <c r="Q22" s="304"/>
      <c r="R22" s="304"/>
      <c r="S22" s="303"/>
    </row>
    <row r="23" spans="2:19" x14ac:dyDescent="0.25">
      <c r="B23" s="251"/>
      <c r="C23" s="246"/>
      <c r="D23" s="252"/>
      <c r="E23" s="253"/>
      <c r="F23" s="246"/>
      <c r="G23" s="254"/>
      <c r="J23" s="301" t="s">
        <v>44</v>
      </c>
      <c r="K23" s="304"/>
      <c r="L23" s="304"/>
      <c r="M23" s="304"/>
      <c r="N23" s="304"/>
      <c r="O23" s="304"/>
      <c r="P23" s="304"/>
      <c r="Q23" s="304"/>
      <c r="R23" s="304"/>
      <c r="S23" s="303"/>
    </row>
    <row r="24" spans="2:19" x14ac:dyDescent="0.25">
      <c r="B24" s="251"/>
      <c r="C24" s="246"/>
      <c r="D24" s="252"/>
      <c r="E24" s="253"/>
      <c r="F24" s="246"/>
      <c r="G24" s="254"/>
      <c r="J24" s="301" t="s">
        <v>45</v>
      </c>
      <c r="K24" s="304"/>
      <c r="L24" s="304"/>
      <c r="M24" s="304"/>
      <c r="N24" s="304"/>
      <c r="O24" s="304"/>
      <c r="P24" s="304"/>
      <c r="Q24" s="304"/>
      <c r="R24" s="304"/>
      <c r="S24" s="303"/>
    </row>
    <row r="25" spans="2:19" x14ac:dyDescent="0.25">
      <c r="B25" s="251"/>
      <c r="C25" s="246"/>
      <c r="D25" s="252"/>
      <c r="E25" s="253"/>
      <c r="F25" s="246"/>
      <c r="G25" s="254"/>
      <c r="J25" s="301" t="s">
        <v>46</v>
      </c>
      <c r="K25" s="304"/>
      <c r="L25" s="304"/>
      <c r="M25" s="304"/>
      <c r="N25" s="304"/>
      <c r="O25" s="304"/>
      <c r="P25" s="304"/>
      <c r="Q25" s="304"/>
      <c r="R25" s="304"/>
      <c r="S25" s="303"/>
    </row>
    <row r="26" spans="2:19" x14ac:dyDescent="0.25">
      <c r="B26" s="251"/>
      <c r="C26" s="246"/>
      <c r="D26" s="252"/>
      <c r="E26" s="253"/>
      <c r="F26" s="246"/>
      <c r="G26" s="254"/>
      <c r="J26" s="301"/>
      <c r="K26" s="304"/>
      <c r="L26" s="304"/>
      <c r="M26" s="304"/>
      <c r="N26" s="304"/>
      <c r="O26" s="304"/>
      <c r="P26" s="304"/>
      <c r="Q26" s="304"/>
      <c r="R26" s="304"/>
      <c r="S26" s="303"/>
    </row>
    <row r="27" spans="2:19" x14ac:dyDescent="0.25">
      <c r="B27" s="251"/>
      <c r="C27" s="246"/>
      <c r="D27" s="252"/>
      <c r="E27" s="253"/>
      <c r="F27" s="246"/>
      <c r="G27" s="254"/>
      <c r="J27" s="301" t="s">
        <v>47</v>
      </c>
      <c r="K27" s="304"/>
      <c r="L27" s="304"/>
      <c r="M27" s="304"/>
      <c r="N27" s="304"/>
      <c r="O27" s="304"/>
      <c r="P27" s="304"/>
      <c r="Q27" s="304"/>
      <c r="R27" s="304"/>
      <c r="S27" s="303"/>
    </row>
    <row r="28" spans="2:19" x14ac:dyDescent="0.25">
      <c r="B28" s="251"/>
      <c r="C28" s="246"/>
      <c r="D28" s="252"/>
      <c r="E28" s="253"/>
      <c r="F28" s="246"/>
      <c r="G28" s="254"/>
      <c r="J28" s="301" t="s">
        <v>48</v>
      </c>
      <c r="K28" s="304"/>
      <c r="L28" s="304"/>
      <c r="M28" s="304"/>
      <c r="N28" s="304"/>
      <c r="O28" s="304"/>
      <c r="P28" s="304"/>
      <c r="Q28" s="304"/>
      <c r="R28" s="304"/>
      <c r="S28" s="303"/>
    </row>
    <row r="29" spans="2:19" ht="15.75" thickBot="1" x14ac:dyDescent="0.3">
      <c r="B29" s="251"/>
      <c r="C29" s="246"/>
      <c r="D29" s="252"/>
      <c r="E29" s="253"/>
      <c r="F29" s="246"/>
      <c r="G29" s="254"/>
      <c r="J29" s="298"/>
      <c r="K29" s="299"/>
      <c r="L29" s="299"/>
      <c r="M29" s="299"/>
      <c r="N29" s="299"/>
      <c r="O29" s="299"/>
      <c r="P29" s="299"/>
      <c r="Q29" s="299"/>
      <c r="R29" s="299"/>
      <c r="S29" s="300"/>
    </row>
    <row r="30" spans="2:19" x14ac:dyDescent="0.25">
      <c r="B30" s="251"/>
      <c r="C30" s="246"/>
      <c r="D30" s="252"/>
      <c r="E30" s="253"/>
      <c r="F30" s="246"/>
      <c r="G30" s="254"/>
    </row>
    <row r="31" spans="2:19" x14ac:dyDescent="0.25">
      <c r="B31" s="251"/>
      <c r="C31" s="246"/>
      <c r="D31" s="252"/>
      <c r="E31" s="253"/>
      <c r="F31" s="246"/>
      <c r="G31" s="254"/>
    </row>
    <row r="32" spans="2:19" x14ac:dyDescent="0.25">
      <c r="B32" s="251"/>
      <c r="C32" s="246"/>
      <c r="D32" s="252"/>
      <c r="E32" s="253"/>
      <c r="F32" s="246"/>
      <c r="G32" s="254"/>
    </row>
    <row r="33" spans="2:7" x14ac:dyDescent="0.25">
      <c r="B33" s="251"/>
      <c r="C33" s="246"/>
      <c r="D33" s="252"/>
      <c r="E33" s="253"/>
      <c r="F33" s="246"/>
      <c r="G33" s="254"/>
    </row>
    <row r="34" spans="2:7" x14ac:dyDescent="0.25">
      <c r="B34" s="251"/>
      <c r="C34" s="246"/>
      <c r="D34" s="252"/>
      <c r="E34" s="253"/>
      <c r="F34" s="246"/>
      <c r="G34" s="254"/>
    </row>
    <row r="35" spans="2:7" x14ac:dyDescent="0.25">
      <c r="B35" s="251"/>
      <c r="C35" s="246"/>
      <c r="D35" s="252"/>
      <c r="E35" s="253"/>
      <c r="F35" s="246"/>
      <c r="G35" s="254"/>
    </row>
    <row r="36" spans="2:7" x14ac:dyDescent="0.25">
      <c r="B36" s="251"/>
      <c r="C36" s="246"/>
      <c r="D36" s="252"/>
      <c r="E36" s="253"/>
      <c r="F36" s="246"/>
      <c r="G36" s="254"/>
    </row>
    <row r="37" spans="2:7" x14ac:dyDescent="0.25">
      <c r="B37" s="251"/>
      <c r="C37" s="246"/>
      <c r="D37" s="252"/>
      <c r="E37" s="253"/>
      <c r="F37" s="246"/>
      <c r="G37" s="254"/>
    </row>
    <row r="38" spans="2:7" x14ac:dyDescent="0.25">
      <c r="B38" s="251"/>
      <c r="C38" s="246"/>
      <c r="D38" s="252"/>
      <c r="E38" s="253"/>
      <c r="F38" s="246"/>
      <c r="G38" s="254"/>
    </row>
    <row r="39" spans="2:7" x14ac:dyDescent="0.25">
      <c r="B39" s="251"/>
      <c r="C39" s="246"/>
      <c r="D39" s="252"/>
      <c r="E39" s="253"/>
      <c r="F39" s="246"/>
      <c r="G39" s="254"/>
    </row>
    <row r="40" spans="2:7" ht="15.75" thickBot="1" x14ac:dyDescent="0.3">
      <c r="B40" s="255"/>
      <c r="C40" s="256"/>
      <c r="D40" s="257"/>
      <c r="E40" s="258"/>
      <c r="F40" s="256"/>
      <c r="G40" s="259"/>
    </row>
  </sheetData>
  <sheetProtection sheet="1" objects="1" scenarios="1"/>
  <mergeCells count="9">
    <mergeCell ref="J25:S26"/>
    <mergeCell ref="J27:S27"/>
    <mergeCell ref="J28:S29"/>
    <mergeCell ref="J19:R19"/>
    <mergeCell ref="J20:S20"/>
    <mergeCell ref="J21:S21"/>
    <mergeCell ref="J22:S22"/>
    <mergeCell ref="J23:S23"/>
    <mergeCell ref="J24:S24"/>
  </mergeCells>
  <dataValidations count="2">
    <dataValidation type="list" allowBlank="1" showInputMessage="1" showErrorMessage="1" sqref="F4:F40" xr:uid="{E30B675B-72B6-4CA2-9FE1-AB3C68D87BC3}">
      <formula1>druh</formula1>
    </dataValidation>
    <dataValidation type="list" allowBlank="1" showInputMessage="1" showErrorMessage="1" sqref="C4:C40" xr:uid="{3DA8785D-66E4-408F-B5AA-367512EBCEB3}">
      <formula1>$K$4:$K$16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596A-548E-48A5-AEC6-C1A9EB9694B6}">
  <sheetPr>
    <tabColor theme="5" tint="-0.249977111117893"/>
  </sheetPr>
  <dimension ref="B1:S40"/>
  <sheetViews>
    <sheetView showGridLines="0" zoomScale="75" workbookViewId="0">
      <pane ySplit="3" topLeftCell="A4" activePane="bottomLeft" state="frozen"/>
      <selection pane="bottomLeft" activeCell="K6" sqref="K6"/>
    </sheetView>
  </sheetViews>
  <sheetFormatPr defaultColWidth="8.85546875" defaultRowHeight="15" x14ac:dyDescent="0.25"/>
  <cols>
    <col min="1" max="1" width="1.42578125" customWidth="1"/>
    <col min="2" max="3" width="34.28515625" customWidth="1"/>
    <col min="4" max="5" width="22.7109375" customWidth="1"/>
    <col min="6" max="6" width="21.28515625" customWidth="1"/>
    <col min="7" max="7" width="32" customWidth="1"/>
    <col min="8" max="8" width="1.42578125" customWidth="1"/>
  </cols>
  <sheetData>
    <row r="1" spans="2:19" ht="7.5" customHeight="1" thickBot="1" x14ac:dyDescent="0.3"/>
    <row r="2" spans="2:19" ht="19.5" thickBot="1" x14ac:dyDescent="0.35">
      <c r="B2" s="286" t="s">
        <v>51</v>
      </c>
      <c r="C2" s="143" t="s">
        <v>22</v>
      </c>
      <c r="D2" s="144">
        <f>SUM(p4_plan)</f>
        <v>0</v>
      </c>
      <c r="E2" s="145">
        <f>SUM(p4_real)</f>
        <v>0</v>
      </c>
      <c r="F2" s="146"/>
      <c r="G2" s="145"/>
    </row>
    <row r="3" spans="2:19" ht="19.5" thickBot="1" x14ac:dyDescent="0.35">
      <c r="B3" s="147" t="s">
        <v>23</v>
      </c>
      <c r="C3" s="148" t="s">
        <v>24</v>
      </c>
      <c r="D3" s="148" t="s">
        <v>7</v>
      </c>
      <c r="E3" s="148" t="s">
        <v>8</v>
      </c>
      <c r="F3" s="148" t="s">
        <v>13</v>
      </c>
      <c r="G3" s="149" t="s">
        <v>25</v>
      </c>
      <c r="K3" s="240" t="s">
        <v>26</v>
      </c>
    </row>
    <row r="4" spans="2:19" x14ac:dyDescent="0.25">
      <c r="B4" s="245"/>
      <c r="C4" s="246"/>
      <c r="D4" s="247"/>
      <c r="E4" s="248"/>
      <c r="F4" s="249"/>
      <c r="G4" s="250"/>
      <c r="K4" s="264"/>
    </row>
    <row r="5" spans="2:19" x14ac:dyDescent="0.25">
      <c r="B5" s="251"/>
      <c r="C5" s="246"/>
      <c r="D5" s="252"/>
      <c r="E5" s="253"/>
      <c r="F5" s="246"/>
      <c r="G5" s="254"/>
      <c r="K5" s="264"/>
    </row>
    <row r="6" spans="2:19" x14ac:dyDescent="0.25">
      <c r="B6" s="251"/>
      <c r="C6" s="246"/>
      <c r="D6" s="252"/>
      <c r="E6" s="253"/>
      <c r="F6" s="246"/>
      <c r="G6" s="254"/>
      <c r="K6" s="264"/>
    </row>
    <row r="7" spans="2:19" x14ac:dyDescent="0.25">
      <c r="B7" s="251"/>
      <c r="C7" s="246"/>
      <c r="D7" s="252"/>
      <c r="E7" s="253"/>
      <c r="F7" s="246"/>
      <c r="G7" s="254"/>
      <c r="K7" s="264"/>
    </row>
    <row r="8" spans="2:19" x14ac:dyDescent="0.25">
      <c r="B8" s="251"/>
      <c r="C8" s="246"/>
      <c r="D8" s="252"/>
      <c r="E8" s="253"/>
      <c r="F8" s="246"/>
      <c r="G8" s="254"/>
      <c r="K8" s="264"/>
    </row>
    <row r="9" spans="2:19" x14ac:dyDescent="0.25">
      <c r="B9" s="251"/>
      <c r="C9" s="246"/>
      <c r="D9" s="252"/>
      <c r="E9" s="253"/>
      <c r="F9" s="246"/>
      <c r="G9" s="254"/>
      <c r="K9" s="264"/>
    </row>
    <row r="10" spans="2:19" x14ac:dyDescent="0.25">
      <c r="B10" s="251"/>
      <c r="C10" s="246"/>
      <c r="D10" s="252"/>
      <c r="E10" s="253"/>
      <c r="F10" s="246"/>
      <c r="G10" s="254"/>
      <c r="K10" s="264"/>
    </row>
    <row r="11" spans="2:19" ht="15.75" thickBot="1" x14ac:dyDescent="0.3">
      <c r="B11" s="251"/>
      <c r="C11" s="246"/>
      <c r="D11" s="252"/>
      <c r="E11" s="253"/>
      <c r="F11" s="246"/>
      <c r="G11" s="254"/>
      <c r="K11" s="265"/>
    </row>
    <row r="12" spans="2:19" x14ac:dyDescent="0.25">
      <c r="B12" s="251"/>
      <c r="C12" s="246"/>
      <c r="D12" s="252"/>
      <c r="E12" s="253"/>
      <c r="F12" s="246"/>
      <c r="G12" s="254"/>
    </row>
    <row r="13" spans="2:19" x14ac:dyDescent="0.25">
      <c r="B13" s="251"/>
      <c r="C13" s="246"/>
      <c r="D13" s="252"/>
      <c r="E13" s="253"/>
      <c r="F13" s="246"/>
      <c r="G13" s="254"/>
    </row>
    <row r="14" spans="2:19" x14ac:dyDescent="0.25">
      <c r="B14" s="251"/>
      <c r="C14" s="246"/>
      <c r="D14" s="252"/>
      <c r="E14" s="253"/>
      <c r="F14" s="246"/>
      <c r="G14" s="254"/>
    </row>
    <row r="15" spans="2:19" ht="15.75" thickBot="1" x14ac:dyDescent="0.3">
      <c r="B15" s="251"/>
      <c r="C15" s="246"/>
      <c r="D15" s="252"/>
      <c r="E15" s="253"/>
      <c r="F15" s="246"/>
      <c r="G15" s="254"/>
    </row>
    <row r="16" spans="2:19" x14ac:dyDescent="0.25">
      <c r="B16" s="251"/>
      <c r="C16" s="246"/>
      <c r="D16" s="252"/>
      <c r="E16" s="253"/>
      <c r="F16" s="246"/>
      <c r="G16" s="254"/>
      <c r="J16" s="166" t="s">
        <v>0</v>
      </c>
      <c r="K16" s="167"/>
      <c r="L16" s="167"/>
      <c r="M16" s="171"/>
      <c r="N16" s="171"/>
      <c r="O16" s="171"/>
      <c r="P16" s="171"/>
      <c r="Q16" s="171"/>
      <c r="R16" s="171"/>
      <c r="S16" s="168"/>
    </row>
    <row r="17" spans="2:19" x14ac:dyDescent="0.25">
      <c r="B17" s="251"/>
      <c r="C17" s="246"/>
      <c r="D17" s="252"/>
      <c r="E17" s="253"/>
      <c r="F17" s="246"/>
      <c r="G17" s="254"/>
      <c r="J17" s="169" t="s">
        <v>54</v>
      </c>
      <c r="K17" s="174"/>
      <c r="L17" s="174"/>
      <c r="M17" s="175"/>
      <c r="N17" s="175"/>
      <c r="O17" s="175"/>
      <c r="P17" s="175"/>
      <c r="Q17" s="175"/>
      <c r="R17" s="175"/>
      <c r="S17" s="170"/>
    </row>
    <row r="18" spans="2:19" x14ac:dyDescent="0.25">
      <c r="B18" s="251"/>
      <c r="C18" s="246"/>
      <c r="D18" s="252"/>
      <c r="E18" s="253"/>
      <c r="F18" s="246"/>
      <c r="G18" s="254"/>
      <c r="J18" s="301" t="s">
        <v>40</v>
      </c>
      <c r="K18" s="304"/>
      <c r="L18" s="304"/>
      <c r="M18" s="304"/>
      <c r="N18" s="304"/>
      <c r="O18" s="304"/>
      <c r="P18" s="304"/>
      <c r="Q18" s="304"/>
      <c r="R18" s="304"/>
      <c r="S18" s="170"/>
    </row>
    <row r="19" spans="2:19" x14ac:dyDescent="0.25">
      <c r="B19" s="251"/>
      <c r="C19" s="246"/>
      <c r="D19" s="252"/>
      <c r="E19" s="253"/>
      <c r="F19" s="246"/>
      <c r="G19" s="254"/>
      <c r="J19" s="301" t="s">
        <v>41</v>
      </c>
      <c r="K19" s="304"/>
      <c r="L19" s="304"/>
      <c r="M19" s="304"/>
      <c r="N19" s="304"/>
      <c r="O19" s="304"/>
      <c r="P19" s="304"/>
      <c r="Q19" s="304"/>
      <c r="R19" s="304"/>
      <c r="S19" s="303"/>
    </row>
    <row r="20" spans="2:19" x14ac:dyDescent="0.25">
      <c r="B20" s="251"/>
      <c r="C20" s="246"/>
      <c r="D20" s="252"/>
      <c r="E20" s="253"/>
      <c r="F20" s="246"/>
      <c r="G20" s="254"/>
      <c r="J20" s="301" t="s">
        <v>42</v>
      </c>
      <c r="K20" s="304"/>
      <c r="L20" s="304"/>
      <c r="M20" s="304"/>
      <c r="N20" s="304"/>
      <c r="O20" s="304"/>
      <c r="P20" s="304"/>
      <c r="Q20" s="304"/>
      <c r="R20" s="304"/>
      <c r="S20" s="303"/>
    </row>
    <row r="21" spans="2:19" x14ac:dyDescent="0.25">
      <c r="B21" s="251"/>
      <c r="C21" s="246"/>
      <c r="D21" s="252"/>
      <c r="E21" s="253"/>
      <c r="F21" s="246"/>
      <c r="G21" s="254"/>
      <c r="J21" s="301" t="s">
        <v>43</v>
      </c>
      <c r="K21" s="304"/>
      <c r="L21" s="304"/>
      <c r="M21" s="304"/>
      <c r="N21" s="304"/>
      <c r="O21" s="304"/>
      <c r="P21" s="304"/>
      <c r="Q21" s="304"/>
      <c r="R21" s="304"/>
      <c r="S21" s="303"/>
    </row>
    <row r="22" spans="2:19" x14ac:dyDescent="0.25">
      <c r="B22" s="251"/>
      <c r="C22" s="246"/>
      <c r="D22" s="252"/>
      <c r="E22" s="253"/>
      <c r="F22" s="246"/>
      <c r="G22" s="254"/>
      <c r="J22" s="301" t="s">
        <v>44</v>
      </c>
      <c r="K22" s="304"/>
      <c r="L22" s="304"/>
      <c r="M22" s="304"/>
      <c r="N22" s="304"/>
      <c r="O22" s="304"/>
      <c r="P22" s="304"/>
      <c r="Q22" s="304"/>
      <c r="R22" s="304"/>
      <c r="S22" s="303"/>
    </row>
    <row r="23" spans="2:19" x14ac:dyDescent="0.25">
      <c r="B23" s="251"/>
      <c r="C23" s="246"/>
      <c r="D23" s="252"/>
      <c r="E23" s="253"/>
      <c r="F23" s="246"/>
      <c r="G23" s="254"/>
      <c r="J23" s="301" t="s">
        <v>45</v>
      </c>
      <c r="K23" s="304"/>
      <c r="L23" s="304"/>
      <c r="M23" s="304"/>
      <c r="N23" s="304"/>
      <c r="O23" s="304"/>
      <c r="P23" s="304"/>
      <c r="Q23" s="304"/>
      <c r="R23" s="304"/>
      <c r="S23" s="303"/>
    </row>
    <row r="24" spans="2:19" x14ac:dyDescent="0.25">
      <c r="B24" s="251"/>
      <c r="C24" s="246"/>
      <c r="D24" s="252"/>
      <c r="E24" s="253"/>
      <c r="F24" s="246"/>
      <c r="G24" s="254"/>
      <c r="J24" s="301" t="s">
        <v>46</v>
      </c>
      <c r="K24" s="304"/>
      <c r="L24" s="304"/>
      <c r="M24" s="304"/>
      <c r="N24" s="304"/>
      <c r="O24" s="304"/>
      <c r="P24" s="304"/>
      <c r="Q24" s="304"/>
      <c r="R24" s="304"/>
      <c r="S24" s="303"/>
    </row>
    <row r="25" spans="2:19" x14ac:dyDescent="0.25">
      <c r="B25" s="251"/>
      <c r="C25" s="246"/>
      <c r="D25" s="252"/>
      <c r="E25" s="253"/>
      <c r="F25" s="246"/>
      <c r="G25" s="254"/>
      <c r="J25" s="301"/>
      <c r="K25" s="304"/>
      <c r="L25" s="304"/>
      <c r="M25" s="304"/>
      <c r="N25" s="304"/>
      <c r="O25" s="304"/>
      <c r="P25" s="304"/>
      <c r="Q25" s="304"/>
      <c r="R25" s="304"/>
      <c r="S25" s="303"/>
    </row>
    <row r="26" spans="2:19" x14ac:dyDescent="0.25">
      <c r="B26" s="251"/>
      <c r="C26" s="246"/>
      <c r="D26" s="252"/>
      <c r="E26" s="253"/>
      <c r="F26" s="246"/>
      <c r="G26" s="254"/>
      <c r="J26" s="301" t="s">
        <v>47</v>
      </c>
      <c r="K26" s="304"/>
      <c r="L26" s="304"/>
      <c r="M26" s="304"/>
      <c r="N26" s="304"/>
      <c r="O26" s="304"/>
      <c r="P26" s="304"/>
      <c r="Q26" s="304"/>
      <c r="R26" s="304"/>
      <c r="S26" s="303"/>
    </row>
    <row r="27" spans="2:19" x14ac:dyDescent="0.25">
      <c r="B27" s="251"/>
      <c r="C27" s="246"/>
      <c r="D27" s="252"/>
      <c r="E27" s="253"/>
      <c r="F27" s="246"/>
      <c r="G27" s="254"/>
      <c r="J27" s="301" t="s">
        <v>48</v>
      </c>
      <c r="K27" s="304"/>
      <c r="L27" s="304"/>
      <c r="M27" s="304"/>
      <c r="N27" s="304"/>
      <c r="O27" s="304"/>
      <c r="P27" s="304"/>
      <c r="Q27" s="304"/>
      <c r="R27" s="304"/>
      <c r="S27" s="303"/>
    </row>
    <row r="28" spans="2:19" ht="15.75" thickBot="1" x14ac:dyDescent="0.3">
      <c r="B28" s="251"/>
      <c r="C28" s="246"/>
      <c r="D28" s="252"/>
      <c r="E28" s="253"/>
      <c r="F28" s="246"/>
      <c r="G28" s="254"/>
      <c r="J28" s="298"/>
      <c r="K28" s="299"/>
      <c r="L28" s="299"/>
      <c r="M28" s="299"/>
      <c r="N28" s="299"/>
      <c r="O28" s="299"/>
      <c r="P28" s="299"/>
      <c r="Q28" s="299"/>
      <c r="R28" s="299"/>
      <c r="S28" s="300"/>
    </row>
    <row r="29" spans="2:19" x14ac:dyDescent="0.25">
      <c r="B29" s="251"/>
      <c r="C29" s="246"/>
      <c r="D29" s="252"/>
      <c r="E29" s="253"/>
      <c r="F29" s="246"/>
      <c r="G29" s="254"/>
    </row>
    <row r="30" spans="2:19" x14ac:dyDescent="0.25">
      <c r="B30" s="251"/>
      <c r="C30" s="246"/>
      <c r="D30" s="252"/>
      <c r="E30" s="253"/>
      <c r="F30" s="246"/>
      <c r="G30" s="254"/>
    </row>
    <row r="31" spans="2:19" x14ac:dyDescent="0.25">
      <c r="B31" s="251"/>
      <c r="C31" s="246"/>
      <c r="D31" s="252"/>
      <c r="E31" s="253"/>
      <c r="F31" s="246"/>
      <c r="G31" s="254"/>
    </row>
    <row r="32" spans="2:19" x14ac:dyDescent="0.25">
      <c r="B32" s="251"/>
      <c r="C32" s="246"/>
      <c r="D32" s="252"/>
      <c r="E32" s="253"/>
      <c r="F32" s="246"/>
      <c r="G32" s="254"/>
    </row>
    <row r="33" spans="2:7" x14ac:dyDescent="0.25">
      <c r="B33" s="251"/>
      <c r="C33" s="246"/>
      <c r="D33" s="252"/>
      <c r="E33" s="253"/>
      <c r="F33" s="246"/>
      <c r="G33" s="254"/>
    </row>
    <row r="34" spans="2:7" x14ac:dyDescent="0.25">
      <c r="B34" s="251"/>
      <c r="C34" s="246"/>
      <c r="D34" s="252"/>
      <c r="E34" s="253"/>
      <c r="F34" s="246"/>
      <c r="G34" s="254"/>
    </row>
    <row r="35" spans="2:7" x14ac:dyDescent="0.25">
      <c r="B35" s="251"/>
      <c r="C35" s="246"/>
      <c r="D35" s="252"/>
      <c r="E35" s="253"/>
      <c r="F35" s="246"/>
      <c r="G35" s="254"/>
    </row>
    <row r="36" spans="2:7" x14ac:dyDescent="0.25">
      <c r="B36" s="251"/>
      <c r="C36" s="246"/>
      <c r="D36" s="252"/>
      <c r="E36" s="253"/>
      <c r="F36" s="246"/>
      <c r="G36" s="254"/>
    </row>
    <row r="37" spans="2:7" x14ac:dyDescent="0.25">
      <c r="B37" s="251"/>
      <c r="C37" s="246"/>
      <c r="D37" s="252"/>
      <c r="E37" s="253"/>
      <c r="F37" s="246"/>
      <c r="G37" s="254"/>
    </row>
    <row r="38" spans="2:7" x14ac:dyDescent="0.25">
      <c r="B38" s="251"/>
      <c r="C38" s="246"/>
      <c r="D38" s="252"/>
      <c r="E38" s="253"/>
      <c r="F38" s="246"/>
      <c r="G38" s="254"/>
    </row>
    <row r="39" spans="2:7" x14ac:dyDescent="0.25">
      <c r="B39" s="251"/>
      <c r="C39" s="246"/>
      <c r="D39" s="252"/>
      <c r="E39" s="253"/>
      <c r="F39" s="246"/>
      <c r="G39" s="254"/>
    </row>
    <row r="40" spans="2:7" ht="15.75" thickBot="1" x14ac:dyDescent="0.3">
      <c r="B40" s="255"/>
      <c r="C40" s="256"/>
      <c r="D40" s="257"/>
      <c r="E40" s="258"/>
      <c r="F40" s="256"/>
      <c r="G40" s="259"/>
    </row>
  </sheetData>
  <sheetProtection sheet="1" objects="1" scenarios="1"/>
  <mergeCells count="9">
    <mergeCell ref="J24:S25"/>
    <mergeCell ref="J26:S26"/>
    <mergeCell ref="J27:S28"/>
    <mergeCell ref="J18:R18"/>
    <mergeCell ref="J19:S19"/>
    <mergeCell ref="J20:S20"/>
    <mergeCell ref="J21:S21"/>
    <mergeCell ref="J22:S22"/>
    <mergeCell ref="J23:S23"/>
  </mergeCells>
  <dataValidations count="2">
    <dataValidation type="list" allowBlank="1" showInputMessage="1" showErrorMessage="1" sqref="F4:F40" xr:uid="{DA65B0FD-07B8-451C-86D5-D546D9581F0F}">
      <formula1>druh</formula1>
    </dataValidation>
    <dataValidation type="list" allowBlank="1" showInputMessage="1" showErrorMessage="1" sqref="C4:C40" xr:uid="{D686513F-C1E8-4DFB-B4C3-6E95146D6EFA}">
      <formula1>$K$4:$K$16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9DE9-8E6A-403E-8789-9E67B00F105D}">
  <sheetPr>
    <tabColor theme="3" tint="-0.249977111117893"/>
  </sheetPr>
  <dimension ref="B1:S40"/>
  <sheetViews>
    <sheetView showGridLines="0" zoomScaleNormal="100" workbookViewId="0">
      <pane ySplit="3" topLeftCell="A4" activePane="bottomLeft" state="frozen"/>
      <selection pane="bottomLeft" activeCell="K8" sqref="K8"/>
    </sheetView>
  </sheetViews>
  <sheetFormatPr defaultColWidth="8.85546875" defaultRowHeight="15" x14ac:dyDescent="0.25"/>
  <cols>
    <col min="1" max="1" width="1.42578125" customWidth="1"/>
    <col min="2" max="3" width="34.28515625" customWidth="1"/>
    <col min="4" max="5" width="22.7109375" customWidth="1"/>
    <col min="6" max="6" width="21.28515625" customWidth="1"/>
    <col min="7" max="7" width="32" customWidth="1"/>
    <col min="8" max="8" width="1.42578125" customWidth="1"/>
  </cols>
  <sheetData>
    <row r="1" spans="2:19" ht="7.5" customHeight="1" thickBot="1" x14ac:dyDescent="0.3"/>
    <row r="2" spans="2:19" ht="19.5" thickBot="1" x14ac:dyDescent="0.35">
      <c r="B2" s="287" t="s">
        <v>52</v>
      </c>
      <c r="C2" s="161" t="s">
        <v>22</v>
      </c>
      <c r="D2" s="162">
        <f>SUM(p5_plan)</f>
        <v>0</v>
      </c>
      <c r="E2" s="163">
        <f>SUM(p5_real)</f>
        <v>0</v>
      </c>
      <c r="F2" s="164"/>
      <c r="G2" s="163"/>
    </row>
    <row r="3" spans="2:19" ht="19.5" thickBot="1" x14ac:dyDescent="0.35">
      <c r="B3" s="150" t="s">
        <v>23</v>
      </c>
      <c r="C3" s="151" t="s">
        <v>24</v>
      </c>
      <c r="D3" s="151" t="s">
        <v>7</v>
      </c>
      <c r="E3" s="151" t="s">
        <v>8</v>
      </c>
      <c r="F3" s="151" t="s">
        <v>13</v>
      </c>
      <c r="G3" s="152" t="s">
        <v>25</v>
      </c>
      <c r="K3" s="239" t="s">
        <v>26</v>
      </c>
    </row>
    <row r="4" spans="2:19" x14ac:dyDescent="0.25">
      <c r="B4" s="245"/>
      <c r="C4" s="246"/>
      <c r="D4" s="247"/>
      <c r="E4" s="248"/>
      <c r="F4" s="249"/>
      <c r="G4" s="250"/>
      <c r="K4" s="262"/>
    </row>
    <row r="5" spans="2:19" x14ac:dyDescent="0.25">
      <c r="B5" s="251"/>
      <c r="C5" s="246"/>
      <c r="D5" s="252"/>
      <c r="E5" s="253"/>
      <c r="F5" s="246"/>
      <c r="G5" s="254"/>
      <c r="K5" s="262"/>
    </row>
    <row r="6" spans="2:19" x14ac:dyDescent="0.25">
      <c r="B6" s="251"/>
      <c r="C6" s="246"/>
      <c r="D6" s="252"/>
      <c r="E6" s="253"/>
      <c r="F6" s="246"/>
      <c r="G6" s="254"/>
      <c r="K6" s="262"/>
    </row>
    <row r="7" spans="2:19" x14ac:dyDescent="0.25">
      <c r="B7" s="251"/>
      <c r="C7" s="246"/>
      <c r="D7" s="252"/>
      <c r="E7" s="253"/>
      <c r="F7" s="246"/>
      <c r="G7" s="254"/>
      <c r="K7" s="262"/>
    </row>
    <row r="8" spans="2:19" x14ac:dyDescent="0.25">
      <c r="B8" s="251"/>
      <c r="C8" s="246"/>
      <c r="D8" s="252"/>
      <c r="E8" s="253"/>
      <c r="F8" s="246"/>
      <c r="G8" s="254"/>
      <c r="K8" s="262"/>
    </row>
    <row r="9" spans="2:19" x14ac:dyDescent="0.25">
      <c r="B9" s="251"/>
      <c r="C9" s="246"/>
      <c r="D9" s="252"/>
      <c r="E9" s="253"/>
      <c r="F9" s="246"/>
      <c r="G9" s="254"/>
      <c r="K9" s="262"/>
    </row>
    <row r="10" spans="2:19" x14ac:dyDescent="0.25">
      <c r="B10" s="251"/>
      <c r="C10" s="246"/>
      <c r="D10" s="252"/>
      <c r="E10" s="253"/>
      <c r="F10" s="246"/>
      <c r="G10" s="254"/>
      <c r="K10" s="262"/>
    </row>
    <row r="11" spans="2:19" ht="15.75" thickBot="1" x14ac:dyDescent="0.3">
      <c r="B11" s="251"/>
      <c r="C11" s="246"/>
      <c r="D11" s="252"/>
      <c r="E11" s="253"/>
      <c r="F11" s="246"/>
      <c r="G11" s="254"/>
      <c r="K11" s="263"/>
    </row>
    <row r="12" spans="2:19" x14ac:dyDescent="0.25">
      <c r="B12" s="251"/>
      <c r="C12" s="246"/>
      <c r="D12" s="252"/>
      <c r="E12" s="253"/>
      <c r="F12" s="246"/>
      <c r="G12" s="254"/>
    </row>
    <row r="13" spans="2:19" x14ac:dyDescent="0.25">
      <c r="B13" s="251"/>
      <c r="C13" s="246"/>
      <c r="D13" s="252"/>
      <c r="E13" s="253"/>
      <c r="F13" s="246"/>
      <c r="G13" s="254"/>
    </row>
    <row r="14" spans="2:19" x14ac:dyDescent="0.25">
      <c r="B14" s="251"/>
      <c r="C14" s="246"/>
      <c r="D14" s="252"/>
      <c r="E14" s="253"/>
      <c r="F14" s="246"/>
      <c r="G14" s="254"/>
    </row>
    <row r="15" spans="2:19" ht="15.75" thickBot="1" x14ac:dyDescent="0.3">
      <c r="B15" s="251"/>
      <c r="C15" s="246"/>
      <c r="D15" s="252"/>
      <c r="E15" s="253"/>
      <c r="F15" s="246"/>
      <c r="G15" s="254"/>
    </row>
    <row r="16" spans="2:19" x14ac:dyDescent="0.25">
      <c r="B16" s="251"/>
      <c r="C16" s="246"/>
      <c r="D16" s="252"/>
      <c r="E16" s="253"/>
      <c r="F16" s="246"/>
      <c r="G16" s="254"/>
      <c r="J16" s="166" t="s">
        <v>0</v>
      </c>
      <c r="K16" s="167"/>
      <c r="L16" s="167"/>
      <c r="M16" s="171"/>
      <c r="N16" s="171"/>
      <c r="O16" s="171"/>
      <c r="P16" s="171"/>
      <c r="Q16" s="171"/>
      <c r="R16" s="171"/>
      <c r="S16" s="168"/>
    </row>
    <row r="17" spans="2:19" x14ac:dyDescent="0.25">
      <c r="B17" s="251"/>
      <c r="C17" s="246"/>
      <c r="D17" s="252"/>
      <c r="E17" s="253"/>
      <c r="F17" s="246"/>
      <c r="G17" s="254"/>
      <c r="J17" s="169" t="s">
        <v>54</v>
      </c>
      <c r="K17" s="174"/>
      <c r="L17" s="174"/>
      <c r="M17" s="175"/>
      <c r="N17" s="175"/>
      <c r="O17" s="175"/>
      <c r="P17" s="175"/>
      <c r="Q17" s="175"/>
      <c r="R17" s="175"/>
      <c r="S17" s="170"/>
    </row>
    <row r="18" spans="2:19" ht="15" customHeight="1" x14ac:dyDescent="0.25">
      <c r="B18" s="251"/>
      <c r="C18" s="246"/>
      <c r="D18" s="252"/>
      <c r="E18" s="253"/>
      <c r="F18" s="246"/>
      <c r="G18" s="254"/>
      <c r="J18" s="301" t="s">
        <v>40</v>
      </c>
      <c r="K18" s="304"/>
      <c r="L18" s="304"/>
      <c r="M18" s="304"/>
      <c r="N18" s="304"/>
      <c r="O18" s="304"/>
      <c r="P18" s="304"/>
      <c r="Q18" s="304"/>
      <c r="R18" s="304"/>
      <c r="S18" s="170"/>
    </row>
    <row r="19" spans="2:19" ht="15" customHeight="1" x14ac:dyDescent="0.25">
      <c r="B19" s="251"/>
      <c r="C19" s="246"/>
      <c r="D19" s="252"/>
      <c r="E19" s="253"/>
      <c r="F19" s="246"/>
      <c r="G19" s="254"/>
      <c r="J19" s="301" t="s">
        <v>41</v>
      </c>
      <c r="K19" s="304"/>
      <c r="L19" s="304"/>
      <c r="M19" s="304"/>
      <c r="N19" s="304"/>
      <c r="O19" s="304"/>
      <c r="P19" s="304"/>
      <c r="Q19" s="304"/>
      <c r="R19" s="304"/>
      <c r="S19" s="303"/>
    </row>
    <row r="20" spans="2:19" ht="15" customHeight="1" x14ac:dyDescent="0.25">
      <c r="B20" s="251"/>
      <c r="C20" s="246"/>
      <c r="D20" s="252"/>
      <c r="E20" s="253"/>
      <c r="F20" s="246"/>
      <c r="G20" s="254"/>
      <c r="J20" s="301" t="s">
        <v>42</v>
      </c>
      <c r="K20" s="304"/>
      <c r="L20" s="304"/>
      <c r="M20" s="304"/>
      <c r="N20" s="304"/>
      <c r="O20" s="304"/>
      <c r="P20" s="304"/>
      <c r="Q20" s="304"/>
      <c r="R20" s="304"/>
      <c r="S20" s="303"/>
    </row>
    <row r="21" spans="2:19" ht="15" customHeight="1" x14ac:dyDescent="0.25">
      <c r="B21" s="251"/>
      <c r="C21" s="246"/>
      <c r="D21" s="252"/>
      <c r="E21" s="253"/>
      <c r="F21" s="246"/>
      <c r="G21" s="254"/>
      <c r="J21" s="301" t="s">
        <v>43</v>
      </c>
      <c r="K21" s="304"/>
      <c r="L21" s="304"/>
      <c r="M21" s="304"/>
      <c r="N21" s="304"/>
      <c r="O21" s="304"/>
      <c r="P21" s="304"/>
      <c r="Q21" s="304"/>
      <c r="R21" s="304"/>
      <c r="S21" s="303"/>
    </row>
    <row r="22" spans="2:19" ht="15" customHeight="1" x14ac:dyDescent="0.25">
      <c r="B22" s="251"/>
      <c r="C22" s="246"/>
      <c r="D22" s="252"/>
      <c r="E22" s="253"/>
      <c r="F22" s="246"/>
      <c r="G22" s="254"/>
      <c r="J22" s="301" t="s">
        <v>44</v>
      </c>
      <c r="K22" s="304"/>
      <c r="L22" s="304"/>
      <c r="M22" s="304"/>
      <c r="N22" s="304"/>
      <c r="O22" s="304"/>
      <c r="P22" s="304"/>
      <c r="Q22" s="304"/>
      <c r="R22" s="304"/>
      <c r="S22" s="303"/>
    </row>
    <row r="23" spans="2:19" ht="15" customHeight="1" x14ac:dyDescent="0.25">
      <c r="B23" s="251"/>
      <c r="C23" s="246"/>
      <c r="D23" s="252"/>
      <c r="E23" s="253"/>
      <c r="F23" s="246"/>
      <c r="G23" s="254"/>
      <c r="J23" s="301" t="s">
        <v>45</v>
      </c>
      <c r="K23" s="304"/>
      <c r="L23" s="304"/>
      <c r="M23" s="304"/>
      <c r="N23" s="304"/>
      <c r="O23" s="304"/>
      <c r="P23" s="304"/>
      <c r="Q23" s="304"/>
      <c r="R23" s="304"/>
      <c r="S23" s="303"/>
    </row>
    <row r="24" spans="2:19" ht="15" customHeight="1" x14ac:dyDescent="0.25">
      <c r="B24" s="251"/>
      <c r="C24" s="246"/>
      <c r="D24" s="252"/>
      <c r="E24" s="253"/>
      <c r="F24" s="246"/>
      <c r="G24" s="254"/>
      <c r="J24" s="301" t="s">
        <v>46</v>
      </c>
      <c r="K24" s="304"/>
      <c r="L24" s="304"/>
      <c r="M24" s="304"/>
      <c r="N24" s="304"/>
      <c r="O24" s="304"/>
      <c r="P24" s="304"/>
      <c r="Q24" s="304"/>
      <c r="R24" s="304"/>
      <c r="S24" s="303"/>
    </row>
    <row r="25" spans="2:19" x14ac:dyDescent="0.25">
      <c r="B25" s="251"/>
      <c r="C25" s="246"/>
      <c r="D25" s="252"/>
      <c r="E25" s="253"/>
      <c r="F25" s="246"/>
      <c r="G25" s="254"/>
      <c r="J25" s="301"/>
      <c r="K25" s="304"/>
      <c r="L25" s="304"/>
      <c r="M25" s="304"/>
      <c r="N25" s="304"/>
      <c r="O25" s="304"/>
      <c r="P25" s="304"/>
      <c r="Q25" s="304"/>
      <c r="R25" s="304"/>
      <c r="S25" s="303"/>
    </row>
    <row r="26" spans="2:19" ht="15" customHeight="1" x14ac:dyDescent="0.25">
      <c r="B26" s="251"/>
      <c r="C26" s="246"/>
      <c r="D26" s="252"/>
      <c r="E26" s="253"/>
      <c r="F26" s="246"/>
      <c r="G26" s="254"/>
      <c r="J26" s="301" t="s">
        <v>47</v>
      </c>
      <c r="K26" s="304"/>
      <c r="L26" s="304"/>
      <c r="M26" s="304"/>
      <c r="N26" s="304"/>
      <c r="O26" s="304"/>
      <c r="P26" s="304"/>
      <c r="Q26" s="304"/>
      <c r="R26" s="304"/>
      <c r="S26" s="303"/>
    </row>
    <row r="27" spans="2:19" ht="15" customHeight="1" x14ac:dyDescent="0.25">
      <c r="B27" s="251"/>
      <c r="C27" s="246"/>
      <c r="D27" s="252"/>
      <c r="E27" s="253"/>
      <c r="F27" s="246"/>
      <c r="G27" s="254"/>
      <c r="J27" s="301" t="s">
        <v>48</v>
      </c>
      <c r="K27" s="304"/>
      <c r="L27" s="304"/>
      <c r="M27" s="304"/>
      <c r="N27" s="304"/>
      <c r="O27" s="304"/>
      <c r="P27" s="304"/>
      <c r="Q27" s="304"/>
      <c r="R27" s="304"/>
      <c r="S27" s="303"/>
    </row>
    <row r="28" spans="2:19" ht="15.75" thickBot="1" x14ac:dyDescent="0.3">
      <c r="B28" s="251"/>
      <c r="C28" s="246"/>
      <c r="D28" s="252"/>
      <c r="E28" s="253"/>
      <c r="F28" s="246"/>
      <c r="G28" s="254"/>
      <c r="J28" s="298"/>
      <c r="K28" s="299"/>
      <c r="L28" s="299"/>
      <c r="M28" s="299"/>
      <c r="N28" s="299"/>
      <c r="O28" s="299"/>
      <c r="P28" s="299"/>
      <c r="Q28" s="299"/>
      <c r="R28" s="299"/>
      <c r="S28" s="300"/>
    </row>
    <row r="29" spans="2:19" x14ac:dyDescent="0.25">
      <c r="B29" s="251"/>
      <c r="C29" s="246"/>
      <c r="D29" s="252"/>
      <c r="E29" s="253"/>
      <c r="F29" s="246"/>
      <c r="G29" s="254"/>
    </row>
    <row r="30" spans="2:19" x14ac:dyDescent="0.25">
      <c r="B30" s="251"/>
      <c r="C30" s="246"/>
      <c r="D30" s="252"/>
      <c r="E30" s="253"/>
      <c r="F30" s="246"/>
      <c r="G30" s="254"/>
    </row>
    <row r="31" spans="2:19" x14ac:dyDescent="0.25">
      <c r="B31" s="251"/>
      <c r="C31" s="246"/>
      <c r="D31" s="252"/>
      <c r="E31" s="253"/>
      <c r="F31" s="246"/>
      <c r="G31" s="254"/>
    </row>
    <row r="32" spans="2:19" x14ac:dyDescent="0.25">
      <c r="B32" s="251"/>
      <c r="C32" s="246"/>
      <c r="D32" s="252"/>
      <c r="E32" s="253"/>
      <c r="F32" s="246"/>
      <c r="G32" s="254"/>
    </row>
    <row r="33" spans="2:7" x14ac:dyDescent="0.25">
      <c r="B33" s="251"/>
      <c r="C33" s="246"/>
      <c r="D33" s="252"/>
      <c r="E33" s="253"/>
      <c r="F33" s="246"/>
      <c r="G33" s="254"/>
    </row>
    <row r="34" spans="2:7" x14ac:dyDescent="0.25">
      <c r="B34" s="251"/>
      <c r="C34" s="246"/>
      <c r="D34" s="252"/>
      <c r="E34" s="253"/>
      <c r="F34" s="246"/>
      <c r="G34" s="254"/>
    </row>
    <row r="35" spans="2:7" x14ac:dyDescent="0.25">
      <c r="B35" s="251"/>
      <c r="C35" s="246"/>
      <c r="D35" s="252"/>
      <c r="E35" s="253"/>
      <c r="F35" s="246"/>
      <c r="G35" s="254"/>
    </row>
    <row r="36" spans="2:7" x14ac:dyDescent="0.25">
      <c r="B36" s="251"/>
      <c r="C36" s="246"/>
      <c r="D36" s="252"/>
      <c r="E36" s="253"/>
      <c r="F36" s="246"/>
      <c r="G36" s="254"/>
    </row>
    <row r="37" spans="2:7" x14ac:dyDescent="0.25">
      <c r="B37" s="251"/>
      <c r="C37" s="246"/>
      <c r="D37" s="252"/>
      <c r="E37" s="253"/>
      <c r="F37" s="246"/>
      <c r="G37" s="254"/>
    </row>
    <row r="38" spans="2:7" x14ac:dyDescent="0.25">
      <c r="B38" s="251"/>
      <c r="C38" s="246"/>
      <c r="D38" s="252"/>
      <c r="E38" s="253"/>
      <c r="F38" s="246"/>
      <c r="G38" s="254"/>
    </row>
    <row r="39" spans="2:7" x14ac:dyDescent="0.25">
      <c r="B39" s="251"/>
      <c r="C39" s="246"/>
      <c r="D39" s="252"/>
      <c r="E39" s="253"/>
      <c r="F39" s="246"/>
      <c r="G39" s="254"/>
    </row>
    <row r="40" spans="2:7" ht="15.75" thickBot="1" x14ac:dyDescent="0.3">
      <c r="B40" s="255"/>
      <c r="C40" s="256"/>
      <c r="D40" s="257"/>
      <c r="E40" s="258"/>
      <c r="F40" s="256"/>
      <c r="G40" s="259"/>
    </row>
  </sheetData>
  <sheetProtection sheet="1" objects="1" scenarios="1"/>
  <mergeCells count="9">
    <mergeCell ref="J26:S26"/>
    <mergeCell ref="J27:S28"/>
    <mergeCell ref="J18:R18"/>
    <mergeCell ref="J19:S19"/>
    <mergeCell ref="J20:S20"/>
    <mergeCell ref="J21:S21"/>
    <mergeCell ref="J22:S22"/>
    <mergeCell ref="J23:S23"/>
    <mergeCell ref="J24:S25"/>
  </mergeCells>
  <dataValidations count="2">
    <dataValidation type="list" allowBlank="1" showInputMessage="1" showErrorMessage="1" sqref="F4:F40" xr:uid="{DFE1FF69-440A-4C9A-9440-69FBA5B2E460}">
      <formula1>druh</formula1>
    </dataValidation>
    <dataValidation type="list" allowBlank="1" showInputMessage="1" showErrorMessage="1" sqref="C4:C40" xr:uid="{639CB969-EE52-4700-A334-CF7D17594FA9}">
      <formula1>$K$4:$K$16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C0DA-9239-4378-8B90-B9F7EA32E755}">
  <sheetPr>
    <tabColor theme="0" tint="-0.34998626667073579"/>
  </sheetPr>
  <dimension ref="B1:S40"/>
  <sheetViews>
    <sheetView showGridLines="0" tabSelected="1" workbookViewId="0">
      <pane ySplit="3" topLeftCell="A4" activePane="bottomLeft" state="frozen"/>
      <selection pane="bottomLeft" activeCell="K7" sqref="K7"/>
    </sheetView>
  </sheetViews>
  <sheetFormatPr defaultColWidth="8.85546875" defaultRowHeight="15" x14ac:dyDescent="0.25"/>
  <cols>
    <col min="1" max="1" width="1.42578125" customWidth="1"/>
    <col min="2" max="3" width="34.28515625" customWidth="1"/>
    <col min="4" max="5" width="22.7109375" customWidth="1"/>
    <col min="6" max="6" width="21.28515625" customWidth="1"/>
    <col min="7" max="7" width="32" customWidth="1"/>
    <col min="8" max="8" width="1.42578125" customWidth="1"/>
  </cols>
  <sheetData>
    <row r="1" spans="2:19" ht="7.5" customHeight="1" thickBot="1" x14ac:dyDescent="0.3"/>
    <row r="2" spans="2:19" ht="19.5" thickBot="1" x14ac:dyDescent="0.35">
      <c r="B2" s="282" t="s">
        <v>53</v>
      </c>
      <c r="C2" s="157" t="s">
        <v>22</v>
      </c>
      <c r="D2" s="158">
        <f>SUM(p6_plan)</f>
        <v>0</v>
      </c>
      <c r="E2" s="159">
        <f>SUM(p6_real)</f>
        <v>0</v>
      </c>
      <c r="F2" s="160"/>
      <c r="G2" s="159"/>
    </row>
    <row r="3" spans="2:19" ht="19.5" thickBot="1" x14ac:dyDescent="0.35">
      <c r="B3" s="153" t="s">
        <v>23</v>
      </c>
      <c r="C3" s="154" t="s">
        <v>24</v>
      </c>
      <c r="D3" s="154" t="s">
        <v>7</v>
      </c>
      <c r="E3" s="154" t="s">
        <v>8</v>
      </c>
      <c r="F3" s="154" t="s">
        <v>13</v>
      </c>
      <c r="G3" s="155" t="s">
        <v>25</v>
      </c>
      <c r="K3" s="238" t="s">
        <v>26</v>
      </c>
    </row>
    <row r="4" spans="2:19" x14ac:dyDescent="0.25">
      <c r="B4" s="245"/>
      <c r="C4" s="246"/>
      <c r="D4" s="247"/>
      <c r="E4" s="248"/>
      <c r="F4" s="249"/>
      <c r="G4" s="250"/>
      <c r="K4" s="260"/>
    </row>
    <row r="5" spans="2:19" x14ac:dyDescent="0.25">
      <c r="B5" s="251"/>
      <c r="C5" s="246"/>
      <c r="D5" s="252"/>
      <c r="E5" s="253"/>
      <c r="F5" s="246"/>
      <c r="G5" s="254"/>
      <c r="K5" s="260"/>
    </row>
    <row r="6" spans="2:19" x14ac:dyDescent="0.25">
      <c r="B6" s="251"/>
      <c r="C6" s="246"/>
      <c r="D6" s="252"/>
      <c r="E6" s="253"/>
      <c r="F6" s="246"/>
      <c r="G6" s="254"/>
      <c r="K6" s="260"/>
    </row>
    <row r="7" spans="2:19" x14ac:dyDescent="0.25">
      <c r="B7" s="251"/>
      <c r="C7" s="246"/>
      <c r="D7" s="252"/>
      <c r="E7" s="253"/>
      <c r="F7" s="246"/>
      <c r="G7" s="254"/>
      <c r="K7" s="260"/>
    </row>
    <row r="8" spans="2:19" x14ac:dyDescent="0.25">
      <c r="B8" s="251"/>
      <c r="C8" s="246"/>
      <c r="D8" s="252"/>
      <c r="E8" s="253"/>
      <c r="F8" s="246"/>
      <c r="G8" s="254"/>
      <c r="K8" s="260"/>
    </row>
    <row r="9" spans="2:19" x14ac:dyDescent="0.25">
      <c r="B9" s="251"/>
      <c r="C9" s="246"/>
      <c r="D9" s="252"/>
      <c r="E9" s="253"/>
      <c r="F9" s="246"/>
      <c r="G9" s="254"/>
      <c r="K9" s="260"/>
    </row>
    <row r="10" spans="2:19" x14ac:dyDescent="0.25">
      <c r="B10" s="251"/>
      <c r="C10" s="246"/>
      <c r="D10" s="252"/>
      <c r="E10" s="253"/>
      <c r="F10" s="246"/>
      <c r="G10" s="254"/>
      <c r="K10" s="260"/>
    </row>
    <row r="11" spans="2:19" ht="15.75" thickBot="1" x14ac:dyDescent="0.3">
      <c r="B11" s="251"/>
      <c r="C11" s="246"/>
      <c r="D11" s="252"/>
      <c r="E11" s="253"/>
      <c r="F11" s="246"/>
      <c r="G11" s="254"/>
      <c r="K11" s="261"/>
    </row>
    <row r="12" spans="2:19" x14ac:dyDescent="0.25">
      <c r="B12" s="251"/>
      <c r="C12" s="246"/>
      <c r="D12" s="252"/>
      <c r="E12" s="253"/>
      <c r="F12" s="246"/>
      <c r="G12" s="254"/>
    </row>
    <row r="13" spans="2:19" x14ac:dyDescent="0.25">
      <c r="B13" s="251"/>
      <c r="C13" s="246"/>
      <c r="D13" s="252"/>
      <c r="E13" s="253"/>
      <c r="F13" s="246"/>
      <c r="G13" s="254"/>
    </row>
    <row r="14" spans="2:19" x14ac:dyDescent="0.25">
      <c r="B14" s="251"/>
      <c r="C14" s="246"/>
      <c r="D14" s="252"/>
      <c r="E14" s="253"/>
      <c r="F14" s="246"/>
      <c r="G14" s="254"/>
    </row>
    <row r="15" spans="2:19" ht="15.75" thickBot="1" x14ac:dyDescent="0.3">
      <c r="B15" s="251"/>
      <c r="C15" s="246"/>
      <c r="D15" s="252"/>
      <c r="E15" s="253"/>
      <c r="F15" s="246"/>
      <c r="G15" s="254"/>
    </row>
    <row r="16" spans="2:19" x14ac:dyDescent="0.25">
      <c r="B16" s="251"/>
      <c r="C16" s="246"/>
      <c r="D16" s="252"/>
      <c r="E16" s="253"/>
      <c r="F16" s="246"/>
      <c r="G16" s="254"/>
      <c r="J16" s="166" t="s">
        <v>0</v>
      </c>
      <c r="K16" s="167"/>
      <c r="L16" s="167"/>
      <c r="M16" s="171"/>
      <c r="N16" s="171"/>
      <c r="O16" s="171"/>
      <c r="P16" s="171"/>
      <c r="Q16" s="171"/>
      <c r="R16" s="171"/>
      <c r="S16" s="168"/>
    </row>
    <row r="17" spans="2:19" x14ac:dyDescent="0.25">
      <c r="B17" s="251"/>
      <c r="C17" s="246"/>
      <c r="D17" s="252"/>
      <c r="E17" s="253"/>
      <c r="F17" s="246"/>
      <c r="G17" s="254"/>
      <c r="J17" s="169" t="s">
        <v>54</v>
      </c>
      <c r="K17" s="174"/>
      <c r="L17" s="174"/>
      <c r="M17" s="175"/>
      <c r="N17" s="175"/>
      <c r="O17" s="175"/>
      <c r="P17" s="175"/>
      <c r="Q17" s="175"/>
      <c r="R17" s="175"/>
      <c r="S17" s="170"/>
    </row>
    <row r="18" spans="2:19" x14ac:dyDescent="0.25">
      <c r="B18" s="251"/>
      <c r="C18" s="246"/>
      <c r="D18" s="252"/>
      <c r="E18" s="253"/>
      <c r="F18" s="246"/>
      <c r="G18" s="254"/>
      <c r="J18" s="301" t="s">
        <v>40</v>
      </c>
      <c r="K18" s="304"/>
      <c r="L18" s="304"/>
      <c r="M18" s="304"/>
      <c r="N18" s="304"/>
      <c r="O18" s="304"/>
      <c r="P18" s="304"/>
      <c r="Q18" s="304"/>
      <c r="R18" s="304"/>
      <c r="S18" s="170"/>
    </row>
    <row r="19" spans="2:19" x14ac:dyDescent="0.25">
      <c r="B19" s="251"/>
      <c r="C19" s="246"/>
      <c r="D19" s="252"/>
      <c r="E19" s="253"/>
      <c r="F19" s="246"/>
      <c r="G19" s="254"/>
      <c r="J19" s="301" t="s">
        <v>41</v>
      </c>
      <c r="K19" s="304"/>
      <c r="L19" s="304"/>
      <c r="M19" s="304"/>
      <c r="N19" s="304"/>
      <c r="O19" s="304"/>
      <c r="P19" s="304"/>
      <c r="Q19" s="304"/>
      <c r="R19" s="304"/>
      <c r="S19" s="303"/>
    </row>
    <row r="20" spans="2:19" x14ac:dyDescent="0.25">
      <c r="B20" s="251"/>
      <c r="C20" s="246"/>
      <c r="D20" s="252"/>
      <c r="E20" s="253"/>
      <c r="F20" s="246"/>
      <c r="G20" s="254"/>
      <c r="J20" s="301" t="s">
        <v>42</v>
      </c>
      <c r="K20" s="304"/>
      <c r="L20" s="304"/>
      <c r="M20" s="304"/>
      <c r="N20" s="304"/>
      <c r="O20" s="304"/>
      <c r="P20" s="304"/>
      <c r="Q20" s="304"/>
      <c r="R20" s="304"/>
      <c r="S20" s="303"/>
    </row>
    <row r="21" spans="2:19" x14ac:dyDescent="0.25">
      <c r="B21" s="251"/>
      <c r="C21" s="246"/>
      <c r="D21" s="252"/>
      <c r="E21" s="253"/>
      <c r="F21" s="246"/>
      <c r="G21" s="254"/>
      <c r="J21" s="301" t="s">
        <v>43</v>
      </c>
      <c r="K21" s="304"/>
      <c r="L21" s="304"/>
      <c r="M21" s="304"/>
      <c r="N21" s="304"/>
      <c r="O21" s="304"/>
      <c r="P21" s="304"/>
      <c r="Q21" s="304"/>
      <c r="R21" s="304"/>
      <c r="S21" s="303"/>
    </row>
    <row r="22" spans="2:19" x14ac:dyDescent="0.25">
      <c r="B22" s="251"/>
      <c r="C22" s="246"/>
      <c r="D22" s="252"/>
      <c r="E22" s="253"/>
      <c r="F22" s="246"/>
      <c r="G22" s="254"/>
      <c r="J22" s="301" t="s">
        <v>44</v>
      </c>
      <c r="K22" s="304"/>
      <c r="L22" s="304"/>
      <c r="M22" s="304"/>
      <c r="N22" s="304"/>
      <c r="O22" s="304"/>
      <c r="P22" s="304"/>
      <c r="Q22" s="304"/>
      <c r="R22" s="304"/>
      <c r="S22" s="303"/>
    </row>
    <row r="23" spans="2:19" x14ac:dyDescent="0.25">
      <c r="B23" s="251"/>
      <c r="C23" s="246"/>
      <c r="D23" s="252"/>
      <c r="E23" s="253"/>
      <c r="F23" s="246"/>
      <c r="G23" s="254"/>
      <c r="J23" s="301" t="s">
        <v>45</v>
      </c>
      <c r="K23" s="304"/>
      <c r="L23" s="304"/>
      <c r="M23" s="304"/>
      <c r="N23" s="304"/>
      <c r="O23" s="304"/>
      <c r="P23" s="304"/>
      <c r="Q23" s="304"/>
      <c r="R23" s="304"/>
      <c r="S23" s="303"/>
    </row>
    <row r="24" spans="2:19" x14ac:dyDescent="0.25">
      <c r="B24" s="251"/>
      <c r="C24" s="246"/>
      <c r="D24" s="252"/>
      <c r="E24" s="253"/>
      <c r="F24" s="246"/>
      <c r="G24" s="254"/>
      <c r="J24" s="301" t="s">
        <v>46</v>
      </c>
      <c r="K24" s="304"/>
      <c r="L24" s="304"/>
      <c r="M24" s="304"/>
      <c r="N24" s="304"/>
      <c r="O24" s="304"/>
      <c r="P24" s="304"/>
      <c r="Q24" s="304"/>
      <c r="R24" s="304"/>
      <c r="S24" s="303"/>
    </row>
    <row r="25" spans="2:19" x14ac:dyDescent="0.25">
      <c r="B25" s="251"/>
      <c r="C25" s="246"/>
      <c r="D25" s="252"/>
      <c r="E25" s="253"/>
      <c r="F25" s="246"/>
      <c r="G25" s="254"/>
      <c r="J25" s="301"/>
      <c r="K25" s="304"/>
      <c r="L25" s="304"/>
      <c r="M25" s="304"/>
      <c r="N25" s="304"/>
      <c r="O25" s="304"/>
      <c r="P25" s="304"/>
      <c r="Q25" s="304"/>
      <c r="R25" s="304"/>
      <c r="S25" s="303"/>
    </row>
    <row r="26" spans="2:19" x14ac:dyDescent="0.25">
      <c r="B26" s="251"/>
      <c r="C26" s="246"/>
      <c r="D26" s="252"/>
      <c r="E26" s="253"/>
      <c r="F26" s="246"/>
      <c r="G26" s="254"/>
      <c r="J26" s="301" t="s">
        <v>47</v>
      </c>
      <c r="K26" s="304"/>
      <c r="L26" s="304"/>
      <c r="M26" s="304"/>
      <c r="N26" s="304"/>
      <c r="O26" s="304"/>
      <c r="P26" s="304"/>
      <c r="Q26" s="304"/>
      <c r="R26" s="304"/>
      <c r="S26" s="303"/>
    </row>
    <row r="27" spans="2:19" x14ac:dyDescent="0.25">
      <c r="B27" s="251"/>
      <c r="C27" s="246"/>
      <c r="D27" s="252"/>
      <c r="E27" s="253"/>
      <c r="F27" s="246"/>
      <c r="G27" s="254"/>
      <c r="J27" s="301" t="s">
        <v>48</v>
      </c>
      <c r="K27" s="304"/>
      <c r="L27" s="304"/>
      <c r="M27" s="304"/>
      <c r="N27" s="304"/>
      <c r="O27" s="304"/>
      <c r="P27" s="304"/>
      <c r="Q27" s="304"/>
      <c r="R27" s="304"/>
      <c r="S27" s="303"/>
    </row>
    <row r="28" spans="2:19" ht="15.75" thickBot="1" x14ac:dyDescent="0.3">
      <c r="B28" s="251"/>
      <c r="C28" s="246"/>
      <c r="D28" s="252"/>
      <c r="E28" s="253"/>
      <c r="F28" s="246"/>
      <c r="G28" s="254"/>
      <c r="J28" s="298"/>
      <c r="K28" s="299"/>
      <c r="L28" s="299"/>
      <c r="M28" s="299"/>
      <c r="N28" s="299"/>
      <c r="O28" s="299"/>
      <c r="P28" s="299"/>
      <c r="Q28" s="299"/>
      <c r="R28" s="299"/>
      <c r="S28" s="300"/>
    </row>
    <row r="29" spans="2:19" x14ac:dyDescent="0.25">
      <c r="B29" s="251"/>
      <c r="C29" s="246"/>
      <c r="D29" s="252"/>
      <c r="E29" s="253"/>
      <c r="F29" s="246"/>
      <c r="G29" s="254"/>
    </row>
    <row r="30" spans="2:19" x14ac:dyDescent="0.25">
      <c r="B30" s="251"/>
      <c r="C30" s="246"/>
      <c r="D30" s="252"/>
      <c r="E30" s="253"/>
      <c r="F30" s="246"/>
      <c r="G30" s="254"/>
    </row>
    <row r="31" spans="2:19" x14ac:dyDescent="0.25">
      <c r="B31" s="251"/>
      <c r="C31" s="246"/>
      <c r="D31" s="252"/>
      <c r="E31" s="253"/>
      <c r="F31" s="246"/>
      <c r="G31" s="254"/>
    </row>
    <row r="32" spans="2:19" x14ac:dyDescent="0.25">
      <c r="B32" s="251"/>
      <c r="C32" s="246"/>
      <c r="D32" s="252"/>
      <c r="E32" s="253"/>
      <c r="F32" s="246"/>
      <c r="G32" s="254"/>
    </row>
    <row r="33" spans="2:7" x14ac:dyDescent="0.25">
      <c r="B33" s="251"/>
      <c r="C33" s="246"/>
      <c r="D33" s="252"/>
      <c r="E33" s="253"/>
      <c r="F33" s="246"/>
      <c r="G33" s="254"/>
    </row>
    <row r="34" spans="2:7" x14ac:dyDescent="0.25">
      <c r="B34" s="251"/>
      <c r="C34" s="246"/>
      <c r="D34" s="252"/>
      <c r="E34" s="253"/>
      <c r="F34" s="246"/>
      <c r="G34" s="254"/>
    </row>
    <row r="35" spans="2:7" x14ac:dyDescent="0.25">
      <c r="B35" s="251"/>
      <c r="C35" s="246"/>
      <c r="D35" s="252"/>
      <c r="E35" s="253"/>
      <c r="F35" s="246"/>
      <c r="G35" s="254"/>
    </row>
    <row r="36" spans="2:7" x14ac:dyDescent="0.25">
      <c r="B36" s="251"/>
      <c r="C36" s="246"/>
      <c r="D36" s="252"/>
      <c r="E36" s="253"/>
      <c r="F36" s="246"/>
      <c r="G36" s="254"/>
    </row>
    <row r="37" spans="2:7" x14ac:dyDescent="0.25">
      <c r="B37" s="251"/>
      <c r="C37" s="246"/>
      <c r="D37" s="252"/>
      <c r="E37" s="253"/>
      <c r="F37" s="246"/>
      <c r="G37" s="254"/>
    </row>
    <row r="38" spans="2:7" x14ac:dyDescent="0.25">
      <c r="B38" s="251"/>
      <c r="C38" s="246"/>
      <c r="D38" s="252"/>
      <c r="E38" s="253"/>
      <c r="F38" s="246"/>
      <c r="G38" s="254"/>
    </row>
    <row r="39" spans="2:7" x14ac:dyDescent="0.25">
      <c r="B39" s="251"/>
      <c r="C39" s="246"/>
      <c r="D39" s="252"/>
      <c r="E39" s="253"/>
      <c r="F39" s="246"/>
      <c r="G39" s="254"/>
    </row>
    <row r="40" spans="2:7" ht="15.75" thickBot="1" x14ac:dyDescent="0.3">
      <c r="B40" s="255"/>
      <c r="C40" s="256"/>
      <c r="D40" s="257"/>
      <c r="E40" s="258"/>
      <c r="F40" s="256"/>
      <c r="G40" s="259"/>
    </row>
  </sheetData>
  <sheetProtection sheet="1" objects="1" scenarios="1"/>
  <mergeCells count="9">
    <mergeCell ref="J24:S25"/>
    <mergeCell ref="J26:S26"/>
    <mergeCell ref="J27:S28"/>
    <mergeCell ref="J18:R18"/>
    <mergeCell ref="J19:S19"/>
    <mergeCell ref="J20:S20"/>
    <mergeCell ref="J21:S21"/>
    <mergeCell ref="J22:S22"/>
    <mergeCell ref="J23:S23"/>
  </mergeCells>
  <dataValidations count="2">
    <dataValidation type="list" allowBlank="1" showInputMessage="1" showErrorMessage="1" sqref="F4:F40" xr:uid="{4DEFD7E3-DCA9-466D-B9C7-116AD1BE30FA}">
      <formula1>druh</formula1>
    </dataValidation>
    <dataValidation type="list" allowBlank="1" showInputMessage="1" showErrorMessage="1" sqref="C4:C40" xr:uid="{2D761330-1291-4EB5-A539-E4FBD105BC41}">
      <formula1>$K$4:$K$16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2578ff-33ab-475a-950c-1288987283ee">
      <Terms xmlns="http://schemas.microsoft.com/office/infopath/2007/PartnerControls"/>
    </lcf76f155ced4ddcb4097134ff3c332f>
    <TaxCatchAll xmlns="b048dd63-8b3e-45d8-80ba-4ca86b95534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C1F08680EE64A95DA3C9967619805" ma:contentTypeVersion="16" ma:contentTypeDescription="Vytvoří nový dokument" ma:contentTypeScope="" ma:versionID="bed40e74accf44ee67805557f16b5cd2">
  <xsd:schema xmlns:xsd="http://www.w3.org/2001/XMLSchema" xmlns:xs="http://www.w3.org/2001/XMLSchema" xmlns:p="http://schemas.microsoft.com/office/2006/metadata/properties" xmlns:ns2="282578ff-33ab-475a-950c-1288987283ee" xmlns:ns3="b048dd63-8b3e-45d8-80ba-4ca86b955340" targetNamespace="http://schemas.microsoft.com/office/2006/metadata/properties" ma:root="true" ma:fieldsID="9a8db8b4636a2a397050fa2f2108eaaf" ns2:_="" ns3:_="">
    <xsd:import namespace="282578ff-33ab-475a-950c-1288987283ee"/>
    <xsd:import namespace="b048dd63-8b3e-45d8-80ba-4ca86b955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78ff-33ab-475a-950c-128898728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b18ec1b-57a9-4d12-a5b8-8b600ff9f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8dd63-8b3e-45d8-80ba-4ca86b9553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1f213d-6482-4884-91be-558898dcdf33}" ma:internalName="TaxCatchAll" ma:showField="CatchAllData" ma:web="b048dd63-8b3e-45d8-80ba-4ca86b955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E1668-DFF3-47A5-B674-61662B09E9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01D528-1F81-46AB-A8A8-139AC36D898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13380D4-F58B-4EBF-94F9-0B36A3FC384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048dd63-8b3e-45d8-80ba-4ca86b955340"/>
    <ds:schemaRef ds:uri="282578ff-33ab-475a-950c-1288987283e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1ED6E2-05D8-4665-BFE9-CE6DD5E5D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578ff-33ab-475a-950c-1288987283ee"/>
    <ds:schemaRef ds:uri="b048dd63-8b3e-45d8-80ba-4ca86b955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44</vt:i4>
      </vt:variant>
    </vt:vector>
  </HeadingPairs>
  <TitlesOfParts>
    <vt:vector size="51" baseType="lpstr">
      <vt:lpstr>CELKOVÝ ROZPOČET</vt:lpstr>
      <vt:lpstr>AKTIVITA1</vt:lpstr>
      <vt:lpstr>AKTIVITA 2</vt:lpstr>
      <vt:lpstr>AKTIVITA 3</vt:lpstr>
      <vt:lpstr>AKTIVITA 4</vt:lpstr>
      <vt:lpstr>AKTIVITA 5</vt:lpstr>
      <vt:lpstr>AKTIVITA 6</vt:lpstr>
      <vt:lpstr>celkom</vt:lpstr>
      <vt:lpstr>celkom_druh</vt:lpstr>
      <vt:lpstr>celkom_plan</vt:lpstr>
      <vt:lpstr>celkom_real</vt:lpstr>
      <vt:lpstr>druh</vt:lpstr>
      <vt:lpstr>p1_druh</vt:lpstr>
      <vt:lpstr>'AKTIVITA 2'!p1_kat</vt:lpstr>
      <vt:lpstr>'AKTIVITA 3'!p1_kat</vt:lpstr>
      <vt:lpstr>'AKTIVITA 4'!p1_kat</vt:lpstr>
      <vt:lpstr>'AKTIVITA 5'!p1_kat</vt:lpstr>
      <vt:lpstr>'AKTIVITA 6'!p1_kat</vt:lpstr>
      <vt:lpstr>p1_kat</vt:lpstr>
      <vt:lpstr>'AKTIVITA 2'!p1_plan</vt:lpstr>
      <vt:lpstr>'AKTIVITA 3'!p1_plan</vt:lpstr>
      <vt:lpstr>'AKTIVITA 4'!p1_plan</vt:lpstr>
      <vt:lpstr>'AKTIVITA 5'!p1_plan</vt:lpstr>
      <vt:lpstr>'AKTIVITA 6'!p1_plan</vt:lpstr>
      <vt:lpstr>p1_plan</vt:lpstr>
      <vt:lpstr>'AKTIVITA 2'!p1_real</vt:lpstr>
      <vt:lpstr>'AKTIVITA 3'!p1_real</vt:lpstr>
      <vt:lpstr>'AKTIVITA 4'!p1_real</vt:lpstr>
      <vt:lpstr>'AKTIVITA 5'!p1_real</vt:lpstr>
      <vt:lpstr>'AKTIVITA 6'!p1_real</vt:lpstr>
      <vt:lpstr>p1_real</vt:lpstr>
      <vt:lpstr>p2_druh</vt:lpstr>
      <vt:lpstr>p2_kat</vt:lpstr>
      <vt:lpstr>p2_plan</vt:lpstr>
      <vt:lpstr>p2_real</vt:lpstr>
      <vt:lpstr>p3_druh</vt:lpstr>
      <vt:lpstr>p3_kat</vt:lpstr>
      <vt:lpstr>p3_plan</vt:lpstr>
      <vt:lpstr>p3_real</vt:lpstr>
      <vt:lpstr>p4_druh</vt:lpstr>
      <vt:lpstr>p4_kat</vt:lpstr>
      <vt:lpstr>p4_plan</vt:lpstr>
      <vt:lpstr>p4_real</vt:lpstr>
      <vt:lpstr>p5_druh</vt:lpstr>
      <vt:lpstr>p5_kat</vt:lpstr>
      <vt:lpstr>p5_plan</vt:lpstr>
      <vt:lpstr>p5_real</vt:lpstr>
      <vt:lpstr>p6_druh</vt:lpstr>
      <vt:lpstr>p6_kat</vt:lpstr>
      <vt:lpstr>p6_plan</vt:lpstr>
      <vt:lpstr>p6_real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Nicova Anna</dc:creator>
  <cp:keywords/>
  <dc:description/>
  <cp:lastModifiedBy>Nicova Anna</cp:lastModifiedBy>
  <cp:revision/>
  <dcterms:created xsi:type="dcterms:W3CDTF">2022-09-26T11:26:36Z</dcterms:created>
  <dcterms:modified xsi:type="dcterms:W3CDTF">2022-11-27T15:00:03Z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0x0101005FAC1F08680EE64A95DA3C9967619805</vt:lpwstr>
  </property>
  <property fmtid="{D5CDD505-2E9C-101B-9397-08002B2CF9AE}" pid="3" name="MediaServiceImageTags">
    <vt:lpwstr/>
  </property>
</Properties>
</file>